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Mac\Home\Desktop\"/>
    </mc:Choice>
  </mc:AlternateContent>
  <bookViews>
    <workbookView xWindow="0" yWindow="0" windowWidth="0" windowHeight="0"/>
  </bookViews>
  <sheets>
    <sheet name="Rekapitulace stavby" sheetId="1" r:id="rId1"/>
    <sheet name="003 - Osttaní a vedlejší ..." sheetId="2" r:id="rId2"/>
    <sheet name="007 - Zeleň náměstí " sheetId="3" r:id="rId3"/>
    <sheet name="008 - Zeleň hřbitov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'003 - Osttaní a vedlejší ...'!$C$118:$K$133</definedName>
    <definedName name="_xlnm.Print_Area" localSheetId="1">'003 - Osttaní a vedlejší ...'!$C$4:$J$76,'003 - Osttaní a vedlejší ...'!$C$82:$J$100,'003 - Osttaní a vedlejší ...'!$C$106:$K$133</definedName>
    <definedName name="_xlnm.Print_Titles" localSheetId="1">'003 - Osttaní a vedlejší ...'!$118:$118</definedName>
    <definedName name="_xlnm._FilterDatabase" localSheetId="2" hidden="1">'007 - Zeleň náměstí '!$C$121:$K$203</definedName>
    <definedName name="_xlnm.Print_Area" localSheetId="2">'007 - Zeleň náměstí '!$C$4:$J$76,'007 - Zeleň náměstí '!$C$82:$J$103,'007 - Zeleň náměstí '!$C$109:$K$203</definedName>
    <definedName name="_xlnm.Print_Titles" localSheetId="2">'007 - Zeleň náměstí '!$121:$121</definedName>
    <definedName name="_xlnm._FilterDatabase" localSheetId="3" hidden="1">'008 - Zeleň hřbitov'!$C$121:$K$215</definedName>
    <definedName name="_xlnm.Print_Area" localSheetId="3">'008 - Zeleň hřbitov'!$C$4:$J$76,'008 - Zeleň hřbitov'!$C$82:$J$103,'008 - Zeleň hřbitov'!$C$109:$K$215</definedName>
    <definedName name="_xlnm.Print_Titles" localSheetId="3">'008 - Zeleň hřbitov'!$121:$121</definedName>
  </definedNames>
  <calcPr/>
</workbook>
</file>

<file path=xl/calcChain.xml><?xml version="1.0" encoding="utf-8"?>
<calcChain xmlns="http://schemas.openxmlformats.org/spreadsheetml/2006/main">
  <c i="4" l="1" r="T124"/>
  <c r="J37"/>
  <c r="J36"/>
  <c i="1" r="AY97"/>
  <c i="4" r="J35"/>
  <c i="1" r="AX97"/>
  <c i="4" r="BI215"/>
  <c r="BH215"/>
  <c r="BG215"/>
  <c r="BF215"/>
  <c r="T215"/>
  <c r="T214"/>
  <c r="R215"/>
  <c r="R214"/>
  <c r="P215"/>
  <c r="P214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J119"/>
  <c r="F118"/>
  <c r="F116"/>
  <c r="E114"/>
  <c r="J92"/>
  <c r="F91"/>
  <c r="F89"/>
  <c r="E87"/>
  <c r="J21"/>
  <c r="E21"/>
  <c r="J91"/>
  <c r="J20"/>
  <c r="J18"/>
  <c r="E18"/>
  <c r="F119"/>
  <c r="J17"/>
  <c r="J12"/>
  <c r="J116"/>
  <c r="E7"/>
  <c r="E85"/>
  <c i="3" r="J37"/>
  <c r="J36"/>
  <c i="1" r="AY96"/>
  <c i="3" r="J35"/>
  <c i="1" r="AX96"/>
  <c i="3" r="BI203"/>
  <c r="BH203"/>
  <c r="BG203"/>
  <c r="BF203"/>
  <c r="T203"/>
  <c r="T202"/>
  <c r="R203"/>
  <c r="R202"/>
  <c r="P203"/>
  <c r="P202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J119"/>
  <c r="F118"/>
  <c r="F116"/>
  <c r="E114"/>
  <c r="J92"/>
  <c r="F91"/>
  <c r="F89"/>
  <c r="E87"/>
  <c r="J21"/>
  <c r="E21"/>
  <c r="J118"/>
  <c r="J20"/>
  <c r="J18"/>
  <c r="E18"/>
  <c r="F119"/>
  <c r="J17"/>
  <c r="J12"/>
  <c r="J116"/>
  <c r="E7"/>
  <c r="E85"/>
  <c i="2" r="J120"/>
  <c r="J37"/>
  <c r="J36"/>
  <c i="1" r="AY95"/>
  <c i="2" r="J35"/>
  <c i="1" r="AX95"/>
  <c i="2" r="BI132"/>
  <c r="BH132"/>
  <c r="BG132"/>
  <c r="BF132"/>
  <c r="T132"/>
  <c r="T131"/>
  <c r="R132"/>
  <c r="R131"/>
  <c r="P132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J97"/>
  <c r="J116"/>
  <c r="F115"/>
  <c r="F113"/>
  <c r="E111"/>
  <c r="J92"/>
  <c r="F91"/>
  <c r="F89"/>
  <c r="E87"/>
  <c r="J21"/>
  <c r="E21"/>
  <c r="J91"/>
  <c r="J20"/>
  <c r="J18"/>
  <c r="E18"/>
  <c r="F92"/>
  <c r="J17"/>
  <c r="J12"/>
  <c r="J89"/>
  <c r="E7"/>
  <c r="E109"/>
  <c i="1" r="L90"/>
  <c r="AM90"/>
  <c r="AM89"/>
  <c r="L89"/>
  <c r="AM87"/>
  <c r="L87"/>
  <c r="L85"/>
  <c r="L84"/>
  <c i="4" r="J151"/>
  <c r="J145"/>
  <c r="BK135"/>
  <c r="J133"/>
  <c r="BK127"/>
  <c i="2" r="BK127"/>
  <c r="J125"/>
  <c r="BK132"/>
  <c r="BK122"/>
  <c r="BK124"/>
  <c r="J122"/>
  <c i="3" r="BK203"/>
  <c r="BK200"/>
  <c r="BK198"/>
  <c r="J200"/>
  <c r="BK195"/>
  <c r="J193"/>
  <c r="J188"/>
  <c r="J183"/>
  <c r="J181"/>
  <c r="J177"/>
  <c r="BK171"/>
  <c r="J165"/>
  <c r="J160"/>
  <c r="J154"/>
  <c r="BK151"/>
  <c r="BK145"/>
  <c r="BK141"/>
  <c r="J133"/>
  <c r="BK129"/>
  <c r="BK125"/>
  <c r="BK193"/>
  <c r="BK188"/>
  <c r="J179"/>
  <c r="J175"/>
  <c r="J171"/>
  <c r="BK165"/>
  <c r="BK160"/>
  <c r="BK154"/>
  <c r="J153"/>
  <c r="J147"/>
  <c r="J141"/>
  <c r="J136"/>
  <c r="J131"/>
  <c r="J127"/>
  <c i="4" r="J215"/>
  <c r="BK205"/>
  <c r="BK200"/>
  <c r="J189"/>
  <c r="BK185"/>
  <c r="BK179"/>
  <c r="BK175"/>
  <c r="BK169"/>
  <c r="BK158"/>
  <c r="J153"/>
  <c r="BK151"/>
  <c r="BK131"/>
  <c r="BK215"/>
  <c r="BK210"/>
  <c r="J200"/>
  <c r="BK195"/>
  <c r="BK189"/>
  <c r="BK167"/>
  <c r="BK155"/>
  <c r="J142"/>
  <c r="BK133"/>
  <c r="J125"/>
  <c r="BK207"/>
  <c r="J203"/>
  <c r="J195"/>
  <c r="J191"/>
  <c r="BK181"/>
  <c r="J175"/>
  <c r="J171"/>
  <c r="J167"/>
  <c r="J164"/>
  <c r="BK157"/>
  <c r="BK153"/>
  <c r="BK142"/>
  <c r="J131"/>
  <c i="2" r="J132"/>
  <c r="J124"/>
  <c r="J129"/>
  <c r="BK125"/>
  <c r="BK129"/>
  <c r="J127"/>
  <c i="1" r="AS94"/>
  <c i="3" r="J203"/>
  <c r="J198"/>
  <c r="BK191"/>
  <c r="J190"/>
  <c r="BK186"/>
  <c r="BK181"/>
  <c r="BK179"/>
  <c r="BK175"/>
  <c r="J173"/>
  <c r="BK169"/>
  <c r="BK167"/>
  <c r="BK163"/>
  <c r="BK158"/>
  <c r="BK153"/>
  <c r="BK149"/>
  <c r="BK147"/>
  <c r="J143"/>
  <c r="BK138"/>
  <c r="BK136"/>
  <c r="BK131"/>
  <c r="BK127"/>
  <c r="J195"/>
  <c r="J191"/>
  <c r="BK190"/>
  <c r="J186"/>
  <c r="BK183"/>
  <c r="BK177"/>
  <c r="BK173"/>
  <c r="J169"/>
  <c r="J167"/>
  <c r="J163"/>
  <c r="J158"/>
  <c r="J151"/>
  <c r="J149"/>
  <c r="J145"/>
  <c r="BK143"/>
  <c r="J138"/>
  <c r="BK133"/>
  <c r="J129"/>
  <c r="J125"/>
  <c i="4" r="J212"/>
  <c r="J202"/>
  <c r="BK193"/>
  <c r="BK187"/>
  <c r="J183"/>
  <c r="J181"/>
  <c r="J177"/>
  <c r="J173"/>
  <c r="BK171"/>
  <c r="BK164"/>
  <c r="J157"/>
  <c r="J149"/>
  <c r="J147"/>
  <c r="BK145"/>
  <c r="BK140"/>
  <c r="BK137"/>
  <c r="J135"/>
  <c r="J129"/>
  <c r="BK125"/>
  <c r="BK212"/>
  <c r="J207"/>
  <c r="BK203"/>
  <c r="BK202"/>
  <c r="J198"/>
  <c r="BK191"/>
  <c r="J187"/>
  <c r="BK183"/>
  <c r="BK162"/>
  <c r="J158"/>
  <c r="BK149"/>
  <c r="J140"/>
  <c r="J137"/>
  <c r="BK129"/>
  <c r="J127"/>
  <c r="J210"/>
  <c r="J205"/>
  <c r="BK198"/>
  <c r="J193"/>
  <c r="J185"/>
  <c r="J179"/>
  <c r="BK177"/>
  <c r="BK173"/>
  <c r="J169"/>
  <c r="J162"/>
  <c r="J155"/>
  <c r="BK147"/>
  <c i="2" l="1" r="P121"/>
  <c r="P119"/>
  <c i="1" r="AU95"/>
  <c i="2" r="T121"/>
  <c r="T119"/>
  <c i="3" r="BK124"/>
  <c r="J124"/>
  <c r="J98"/>
  <c r="R124"/>
  <c r="BK135"/>
  <c r="J135"/>
  <c r="J99"/>
  <c r="R135"/>
  <c r="T135"/>
  <c r="P140"/>
  <c r="T140"/>
  <c r="BK185"/>
  <c r="J185"/>
  <c r="J101"/>
  <c r="T185"/>
  <c i="4" r="R124"/>
  <c i="2" r="BK121"/>
  <c r="J121"/>
  <c r="J98"/>
  <c r="R121"/>
  <c r="R119"/>
  <c i="3" r="P124"/>
  <c r="T124"/>
  <c r="T123"/>
  <c r="T122"/>
  <c r="P135"/>
  <c r="BK140"/>
  <c r="J140"/>
  <c r="J100"/>
  <c r="R140"/>
  <c r="P185"/>
  <c r="R185"/>
  <c i="4" r="BK124"/>
  <c r="J124"/>
  <c r="J98"/>
  <c r="P124"/>
  <c r="P139"/>
  <c r="BK144"/>
  <c r="J144"/>
  <c r="J100"/>
  <c r="R144"/>
  <c r="R197"/>
  <c r="BK139"/>
  <c r="J139"/>
  <c r="J99"/>
  <c r="R139"/>
  <c r="T139"/>
  <c r="T123"/>
  <c r="T122"/>
  <c r="P144"/>
  <c r="T144"/>
  <c r="BK197"/>
  <c r="J197"/>
  <c r="J101"/>
  <c r="P197"/>
  <c r="T197"/>
  <c i="2" r="BK131"/>
  <c r="J131"/>
  <c r="J99"/>
  <c i="3" r="BK202"/>
  <c r="J202"/>
  <c r="J102"/>
  <c i="4" r="BK214"/>
  <c r="J214"/>
  <c r="J102"/>
  <c r="J89"/>
  <c r="F92"/>
  <c r="E112"/>
  <c r="J118"/>
  <c r="BE129"/>
  <c r="BE140"/>
  <c r="BE145"/>
  <c r="BE151"/>
  <c r="BE153"/>
  <c r="BE155"/>
  <c r="BE167"/>
  <c r="BE171"/>
  <c r="BE175"/>
  <c r="BE185"/>
  <c r="BE189"/>
  <c r="BE203"/>
  <c r="BE205"/>
  <c r="BE212"/>
  <c r="BE215"/>
  <c r="BE125"/>
  <c r="BE127"/>
  <c r="BE131"/>
  <c r="BE137"/>
  <c r="BE142"/>
  <c r="BE147"/>
  <c r="BE158"/>
  <c r="BE164"/>
  <c r="BE179"/>
  <c r="BE181"/>
  <c r="BE187"/>
  <c r="BE193"/>
  <c r="BE200"/>
  <c r="BE202"/>
  <c r="BE207"/>
  <c r="BE133"/>
  <c r="BE135"/>
  <c r="BE149"/>
  <c r="BE157"/>
  <c r="BE162"/>
  <c r="BE169"/>
  <c r="BE173"/>
  <c r="BE177"/>
  <c r="BE183"/>
  <c r="BE191"/>
  <c r="BE195"/>
  <c r="BE198"/>
  <c r="BE210"/>
  <c i="3" r="F92"/>
  <c r="E112"/>
  <c r="BE127"/>
  <c r="BE136"/>
  <c r="BE143"/>
  <c r="BE145"/>
  <c r="BE154"/>
  <c r="BE165"/>
  <c r="BE167"/>
  <c r="BE173"/>
  <c r="BE179"/>
  <c r="BE190"/>
  <c r="BE191"/>
  <c r="J89"/>
  <c r="J91"/>
  <c r="BE125"/>
  <c r="BE129"/>
  <c r="BE131"/>
  <c r="BE133"/>
  <c r="BE138"/>
  <c r="BE141"/>
  <c r="BE147"/>
  <c r="BE149"/>
  <c r="BE151"/>
  <c r="BE153"/>
  <c r="BE158"/>
  <c r="BE160"/>
  <c r="BE163"/>
  <c r="BE169"/>
  <c r="BE171"/>
  <c r="BE175"/>
  <c r="BE177"/>
  <c r="BE181"/>
  <c r="BE183"/>
  <c r="BE186"/>
  <c r="BE188"/>
  <c r="BE193"/>
  <c r="BE200"/>
  <c r="BE195"/>
  <c r="BE198"/>
  <c r="BE203"/>
  <c i="2" r="J115"/>
  <c r="F116"/>
  <c r="BE122"/>
  <c r="BE125"/>
  <c r="BE129"/>
  <c r="J113"/>
  <c r="BE124"/>
  <c r="BE127"/>
  <c r="E85"/>
  <c r="BE132"/>
  <c r="F34"/>
  <c i="1" r="BA95"/>
  <c i="2" r="F37"/>
  <c i="1" r="BD95"/>
  <c i="3" r="F36"/>
  <c i="1" r="BC96"/>
  <c i="3" r="J34"/>
  <c i="1" r="AW96"/>
  <c i="4" r="F34"/>
  <c i="1" r="BA97"/>
  <c i="4" r="F36"/>
  <c i="1" r="BC97"/>
  <c i="2" r="J34"/>
  <c i="1" r="AW95"/>
  <c i="3" r="F35"/>
  <c i="1" r="BB96"/>
  <c i="4" r="J34"/>
  <c i="1" r="AW97"/>
  <c i="4" r="F37"/>
  <c i="1" r="BD97"/>
  <c i="2" r="F35"/>
  <c i="1" r="BB95"/>
  <c i="2" r="F36"/>
  <c i="1" r="BC95"/>
  <c i="3" r="F34"/>
  <c i="1" r="BA96"/>
  <c i="3" r="F37"/>
  <c i="1" r="BD96"/>
  <c i="4" r="F35"/>
  <c i="1" r="BB97"/>
  <c i="4" l="1" r="R123"/>
  <c r="R122"/>
  <c r="P123"/>
  <c r="P122"/>
  <c i="1" r="AU97"/>
  <c i="3" r="P123"/>
  <c r="P122"/>
  <c i="1" r="AU96"/>
  <c i="3" r="R123"/>
  <c r="R122"/>
  <c r="BK123"/>
  <c r="J123"/>
  <c r="J97"/>
  <c i="4" r="BK123"/>
  <c r="J123"/>
  <c r="J97"/>
  <c i="2" r="BK119"/>
  <c r="J119"/>
  <c r="J96"/>
  <c r="J33"/>
  <c i="1" r="AV95"/>
  <c r="AT95"/>
  <c i="4" r="F33"/>
  <c i="1" r="AZ97"/>
  <c i="4" r="J33"/>
  <c i="1" r="AV97"/>
  <c r="AT97"/>
  <c i="2" r="F33"/>
  <c i="1" r="AZ95"/>
  <c i="3" r="J33"/>
  <c i="1" r="AV96"/>
  <c r="AT96"/>
  <c r="BC94"/>
  <c r="AY94"/>
  <c r="BD94"/>
  <c r="W33"/>
  <c i="3" r="F33"/>
  <c i="1" r="AZ96"/>
  <c r="BB94"/>
  <c r="W31"/>
  <c r="BA94"/>
  <c r="W30"/>
  <c i="4" l="1" r="BK122"/>
  <c r="J122"/>
  <c r="J96"/>
  <c i="3" r="BK122"/>
  <c r="J122"/>
  <c r="J96"/>
  <c i="1" r="AU94"/>
  <c i="2" r="J30"/>
  <c i="1" r="AG95"/>
  <c r="AZ94"/>
  <c r="AV94"/>
  <c r="AK29"/>
  <c r="AX94"/>
  <c r="W32"/>
  <c r="AW94"/>
  <c r="AK30"/>
  <c i="2" l="1" r="J39"/>
  <c i="1" r="AN95"/>
  <c i="4" r="J30"/>
  <c i="1" r="AG97"/>
  <c i="3" r="J30"/>
  <c i="1" r="AG96"/>
  <c r="W29"/>
  <c r="AT94"/>
  <c i="4" l="1" r="J39"/>
  <c i="3" r="J39"/>
  <c i="1" r="AN97"/>
  <c r="AN96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<sst xmlns="http://schemas.openxmlformats.org/spreadsheetml/2006/main">
  <si>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</si>
  <si>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</si>
  <si>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</si>
  <si>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</si>
  <si>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</si>
  <si>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{2ba7eed3-2715-4aad-b1a9-689fe70db787}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</si>
  <si>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</si>
  <si>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</si>
  <si>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</si>
  <si>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</si>
  <si>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</si>
  <si>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</si>
  <si>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</si>
  <si>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</si>
  <si>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20252802002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</si>
  <si>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</si>
  <si>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</si>
  <si>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náměstí a hřbitova v Těrlicku</t>
  </si>
  <si>
    <t>KSO:</t>
  </si>
  <si>
    <t>CC-CZ:</t>
  </si>
  <si>
    <t>Místo:</t>
  </si>
  <si>
    <t>Těrlicko</t>
  </si>
  <si>
    <t>Datum:</t>
  </si>
  <si>
    <t>24. 5. 2024</t>
  </si>
  <si>
    <t>Zadavatel:</t>
  </si>
  <si>
    <t>IČ:</t>
  </si>
  <si>
    <t>Obec Těrlicko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</si>
  <si>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</si>
  <si>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</si>
  <si>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</si>
  <si>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</si>
  <si>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</si>
  <si>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</si>
  <si>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</si>
  <si>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Barbora Kyšková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</si>
  <si>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</si>
  <si>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</si>
  <si>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</si>
  <si>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</si>
  <si>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</si>
  <si>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</si>
  <si>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</si>
  <si>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</si>
  <si>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</si>
  <si>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</si>
  <si>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</si>
  <si>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</si>
  <si>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</si>
  <si>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</si>
  <si>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</si>
  <si>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</si>
  <si>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</si>
  <si>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</si>
  <si>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</si>
  <si>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</si>
  <si>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</si>
  <si>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</si>
  <si>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</si>
  <si>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</si>
  <si>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</si>
  <si>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</si>
  <si>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</si>
  <si>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</si>
  <si>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</si>
  <si>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</si>
  <si>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</si>
  <si>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</si>
  <si>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</si>
  <si>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</si>
  <si>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</si>
  <si>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</si>
  <si>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</si>
  <si>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</si>
  <si>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</si>
  <si>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</si>
  <si>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</si>
  <si>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</si>
  <si>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</si>
  <si>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</si>
  <si>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</si>
  <si>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</si>
  <si>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003</t>
  </si>
  <si>
    <t xml:space="preserve">Osttaní a vedlejší náklady </t>
  </si>
  <si>
    <t>STA</t>
  </si>
  <si>
    <t>1</t>
  </si>
  <si>
    <t>{bce5ac4a-1673-4d97-bec4-b383c9ce4ef9}</t>
  </si>
  <si>
    <t>2</t>
  </si>
  <si>
    <t>007</t>
  </si>
  <si>
    <t xml:space="preserve">Zeleň náměstí </t>
  </si>
  <si>
    <t>{2dcedbc0-1816-404e-9f4e-da83bf10dd8b}</t>
  </si>
  <si>
    <t>008</t>
  </si>
  <si>
    <t>Zeleň hřbitov</t>
  </si>
  <si>
    <t>{166aba80-ec45-4053-9215-314252b4447c}</t>
  </si>
  <si>
    <t>KRYCÍ LIST SOUPISU PRACÍ</t>
  </si>
  <si>
    <t>Objekt:</t>
  </si>
  <si>
    <t xml:space="preserve">003 - Osttaní a vedlejší náklady 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</si>
  <si>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</si>
  <si>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</si>
  <si>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</si>
  <si>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</si>
  <si>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</si>
  <si>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</si>
  <si>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>VRN1 - Průzkumné, geodetické a projektové práce</t>
  </si>
  <si>
    <t>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</si>
  <si>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</si>
  <si>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</si>
  <si>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</si>
  <si>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</si>
  <si>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</si>
  <si>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</si>
  <si>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</si>
  <si>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</si>
  <si>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</si>
  <si>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</si>
  <si>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</si>
  <si>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</si>
  <si>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</si>
  <si>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</si>
  <si>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</si>
  <si>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</si>
  <si>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</si>
  <si>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</si>
  <si>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</si>
  <si>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3</t>
  </si>
  <si>
    <t>K</t>
  </si>
  <si>
    <t>012103000</t>
  </si>
  <si>
    <t>Geodetické práce před výstavbou</t>
  </si>
  <si>
    <t>soubor</t>
  </si>
  <si>
    <t>CS ÚRS 2016 01</t>
  </si>
  <si>
    <t>1024</t>
  </si>
  <si>
    <t>-393992989</t>
  </si>
  <si>
    <t>P</t>
  </si>
  <si>
    <t xml:space="preserve">Poznámka k položce:_x000d_
geodetické vytýčení stavby </t>
  </si>
  <si>
    <t>4</t>
  </si>
  <si>
    <t>012203000</t>
  </si>
  <si>
    <t>Geodetické práce při provádění stavby</t>
  </si>
  <si>
    <t>CS ÚRS 2024 01</t>
  </si>
  <si>
    <t>1402552223</t>
  </si>
  <si>
    <t>012303000</t>
  </si>
  <si>
    <t>Geodetické práce po výstavbě</t>
  </si>
  <si>
    <t>-1756280760</t>
  </si>
  <si>
    <t xml:space="preserve">Poznámka k položce:_x000d_
Vypracování geometrických plánů podle požadavků KN pro vklad do KN._x000d_
</t>
  </si>
  <si>
    <t>8</t>
  </si>
  <si>
    <t>013254101</t>
  </si>
  <si>
    <t xml:space="preserve">Monitoring v průběhu výstavby </t>
  </si>
  <si>
    <t>-1290842086</t>
  </si>
  <si>
    <t xml:space="preserve">Poznámka k položce:_x000d_
Fotografie nebo videozáznamy zakrývaných konstrukcí a jiných skutečností rozhodných např. pro vícepráce a méněpráce_x000d_
</t>
  </si>
  <si>
    <t>9</t>
  </si>
  <si>
    <t>R-990010</t>
  </si>
  <si>
    <t xml:space="preserve">Vytýčení  a ochrana stávajících   inženýrských sítí </t>
  </si>
  <si>
    <t>-704921072</t>
  </si>
  <si>
    <t>Poznámka k položce:_x000d_
Ochrana stávajících inženýrských sítí na staveništi, _x000d_
náklady na přezoumání podkladu objednatele o stavu inženýrských sítí probíhajících staveništěm nebo dotčenými stavbou i mimo území staveniště._x000d_
Vytýčení jejich skutečné trasy dle podmínek správců sítí v dokladové části. _x000d_
Zajištění aktualizace vyjádření správců sítí v případě ukončení platnosti vyjádření._x000d_
Zajištění a zabezpečení stávajících inženýrských sítí a přípojke při výkopových a bouracích pracích.</t>
  </si>
  <si>
    <t>VRN3</t>
  </si>
  <si>
    <t>Zařízení staveniště</t>
  </si>
  <si>
    <t>10</t>
  </si>
  <si>
    <t>032103000</t>
  </si>
  <si>
    <t xml:space="preserve">Zařízení staveniště - zřízení, provoz, odstranění </t>
  </si>
  <si>
    <t>-764238477</t>
  </si>
  <si>
    <t xml:space="preserve">Poznámka k položce:_x000d_
Náklady na vybudování a zajištění zařízení staveniště a jeho provoz, údržbu a likvidaci v souladu s platnými právními předpisy, včetně případného zajištění ohlášení dle zákona č. 183/2006 Sb., o územním plánování a stavebním řádu (stavební zákon), ve znění pozdějších předpisů; zřízení staveništních přípojek energií (vody a energie), jejich měření, provoz, údržba, úhrada a likvidace; zajištění případného zimního opatření; náklady na úpravu povrchů po odstranění zařízení staveniště a úklid ploch, na kterých bylo zařízení staveniště provozováno; dodávka, skladování, správa, zabudování a montáž veškerých dílů a materiálů a zařízení týkající se veřejné zakázky; zajištění staveniště proti přístupu nepovolaných osob, zabezpečení staveniště. Náklady na vybavení objektů zařízení staveniště a odstranění objektů zařízení staveniště včetně odvozu. Náklady na střežení, vhodné zabezpečení staveniště._x000d_
Zajištění bezpečného příjezdu a přístupu na staveniště vč. dopravního zmnačení a potřebných souhlasů a rozhodnutí s vybudováním zařízení staveniště, náklady na připojení staveniště na energie vč. zajištění měření odběru energiií, vytýčení obvodu staveniště, oplocení a zabezpečení prostoru staveniště proti neoprávněnému vstupu ._x000d_
</t>
  </si>
  <si>
    <t xml:space="preserve">007 - Zeleň náměstí </t>
  </si>
  <si>
    <t>HSV - Práce a dodávky HSV</t>
  </si>
  <si>
    <t xml:space="preserve">    02 - Výsadbový materiál - stromy-vč.dopravy</t>
  </si>
  <si>
    <t xml:space="preserve">    03 - Terénní úpravy a návozy</t>
  </si>
  <si>
    <t xml:space="preserve">    1 - Založení, práce</t>
  </si>
  <si>
    <t xml:space="preserve">    3 - Materiál</t>
  </si>
  <si>
    <t xml:space="preserve">    998 - Přesun hmot</t>
  </si>
  <si>
    <t>HSV</t>
  </si>
  <si>
    <t>Práce a dodávky HSV</t>
  </si>
  <si>
    <t>02</t>
  </si>
  <si>
    <t>Výsadbový materiál - stromy-vč.dopravy</t>
  </si>
  <si>
    <t>M</t>
  </si>
  <si>
    <t>sl1</t>
  </si>
  <si>
    <t>ACER CAMPESTRE "Elsrijk" - ok 20/25, zapěstovaná koruna ve v.225cm</t>
  </si>
  <si>
    <t>ks</t>
  </si>
  <si>
    <t>1266579168</t>
  </si>
  <si>
    <t>Poznámka k položce:_x000d_
provést tvarovací řez po výsadbě, dle habitu dřeviny			_x000d_
nutno dodržet agrotechnické lhůty pro výsadbu - stromy nesmí být příliš narašené, případně provést redukci koruny			_x000d_
Při realizacvýsadby bude přihlédnuto k ČSN 83 9021 – Technologie vegetačních úprav v krajině – Rostliny a jejich výsadba.			_x000d_
Kvalita vysazovaných dřevin bude odpovídat 1. jakostní třídě dle ČSN 46 4902; velikost pak stanoveným požadavkům.</t>
  </si>
  <si>
    <t>002</t>
  </si>
  <si>
    <t>PRUNUS CERASIFERA "NIGRA" - ok 18/20, zapěstovaná koruna ve v.200cm</t>
  </si>
  <si>
    <t>1294837116</t>
  </si>
  <si>
    <t>Poznámka k položce:_x000d_
provést tvarovací řez po výsadbě, dle habitu dřeviny			_x000d_
nutno dodržet agrotechnické lhůty pro výsadbu - stromy nesmí být příliš narašené, případně provést redukci koruny			_x000d_
Při realizacvýsadby bude přihlédnuto k ČSN 83 9021 – Technologie vegetačních úprav v krajině – Rostliny a jejich výsadba.			_x000d_
Kvalita vysazovaných dřevin bude odpovídat 1. jakostní třídě dle ČSN 46 4902; velikost pak stanoveným požadavkům.		</t>
  </si>
  <si>
    <t>32</t>
  </si>
  <si>
    <t>PRUNUS SERRULATA "Kanzan" - ok 20/25, zapěstovaná koruna ve v.225cm</t>
  </si>
  <si>
    <t>1672337329</t>
  </si>
  <si>
    <t>Poznámka k položce:_x000d_
provést tvarovací řez po výsadbě, dle habitu dřeviny			_x000d_
nutno dodržet agrotechnické lhůty pro výsadbu - stromy nesmí být příliš narašené, případně provést redukci koruny			_x000d_
Při realizaci náhradní výsadby bude přihlédnuto k ČSN 83 9021 – Technologie vegetačních úprav v krajině – Rostliny a jejich výsadba.			_x000d_
Kvalita vysazovaných dřevin bude odpovídat 1. jakostní třídě dle ČSN 46 4902; velikost pak stanoveným požadavkům.		</t>
  </si>
  <si>
    <t>33</t>
  </si>
  <si>
    <t>TILIA CORDATA "Greenspice" - ok 20/25, zapěstovaná koruna ve v.225cm</t>
  </si>
  <si>
    <t>2098150888</t>
  </si>
  <si>
    <t>34</t>
  </si>
  <si>
    <t xml:space="preserve">ABIES NORDMANIANA - v. 300/350, větve od země, hustý </t>
  </si>
  <si>
    <t>-399200750</t>
  </si>
  <si>
    <t>03</t>
  </si>
  <si>
    <t>Terénní úpravy a návozy</t>
  </si>
  <si>
    <t>6</t>
  </si>
  <si>
    <t>182301131</t>
  </si>
  <si>
    <t>Rozprostření ornice pl přes 500 m2 ve svahu přes 1:5 tl vrstvy do 100 mm</t>
  </si>
  <si>
    <t>m2</t>
  </si>
  <si>
    <t>1833196738</t>
  </si>
  <si>
    <t>VV</t>
  </si>
  <si>
    <t>"dle technické zprávy" 621</t>
  </si>
  <si>
    <t>7</t>
  </si>
  <si>
    <t>10364101</t>
  </si>
  <si>
    <t xml:space="preserve">zemina pro terénní úpravy - substrát pro založení ttrávníků  vč. dovozu</t>
  </si>
  <si>
    <t>m3</t>
  </si>
  <si>
    <t>60492628</t>
  </si>
  <si>
    <t>"dle technické zprávy"621*0,1</t>
  </si>
  <si>
    <t>Založení, práce</t>
  </si>
  <si>
    <t>162302111</t>
  </si>
  <si>
    <t>Vodorovné přemístění drnu bez naložení se složením do 1000 m</t>
  </si>
  <si>
    <t>CS ÚRS 2024 02</t>
  </si>
  <si>
    <t>-857363378</t>
  </si>
  <si>
    <t>"zpetný dovoz zeminy" 621*0,25</t>
  </si>
  <si>
    <t>181111121</t>
  </si>
  <si>
    <t>Plošná úprava terénu do 500 m2 zemina tř 1 až 4 nerovnosti do 150 mm v rovinně a svahu do 1:5</t>
  </si>
  <si>
    <t>-950974428</t>
  </si>
  <si>
    <t>"dle výkresy technické zprávy" 621</t>
  </si>
  <si>
    <t>181301102</t>
  </si>
  <si>
    <t>Rozprostření ornice tl vrstvy do 150 mm pl do 500 m2 v rovině nebo ve svahu do 1:5</t>
  </si>
  <si>
    <t>-457256280</t>
  </si>
  <si>
    <t>"dle TZ" 621</t>
  </si>
  <si>
    <t>11</t>
  </si>
  <si>
    <t>181411131</t>
  </si>
  <si>
    <t>Založení parkového trávníku výsevem plochy do 1000 m2 v rovině a ve svahu do 1:5</t>
  </si>
  <si>
    <t>1736459921</t>
  </si>
  <si>
    <t>"parkový klasicky"621</t>
  </si>
  <si>
    <t>183101324</t>
  </si>
  <si>
    <t>Jamky pro výsadbu s výměnou 100 % půdy zeminy skupiny 1 až 4 obj přes 3 do 4 m3 v rovině a svahu do 1:5</t>
  </si>
  <si>
    <t>kus</t>
  </si>
  <si>
    <t>1013621435</t>
  </si>
  <si>
    <t>" pro stromy "12</t>
  </si>
  <si>
    <t>13</t>
  </si>
  <si>
    <t>183402121</t>
  </si>
  <si>
    <t>Rozrušení půdy souvislé plochy do 500 m2 hloubky do 150 mm v rovině a svahu do 1:5</t>
  </si>
  <si>
    <t>-367747184</t>
  </si>
  <si>
    <t>"viz. TZ"621</t>
  </si>
  <si>
    <t>14</t>
  </si>
  <si>
    <t>184102119</t>
  </si>
  <si>
    <t>Výsadba dřeviny s balem D přes 1,2 do 1,4 m do jamky se zalitím v rovině a svahu do 1:5</t>
  </si>
  <si>
    <t>2049247629</t>
  </si>
  <si>
    <t>15</t>
  </si>
  <si>
    <t>184215133</t>
  </si>
  <si>
    <t>Ukotvení kmene dřevin třemi kůly D do 0,1 m délky do 3 m</t>
  </si>
  <si>
    <t>-205775260</t>
  </si>
  <si>
    <t>"dle technické zprávy a výkresu "</t>
  </si>
  <si>
    <t>"včetně uchycení příček a úvazků"</t>
  </si>
  <si>
    <t>"stromy"12</t>
  </si>
  <si>
    <t>16</t>
  </si>
  <si>
    <t>184802111</t>
  </si>
  <si>
    <t>Chemické odplevelení před založením kultury nad 20 m2 postřikem na široko v rovině a svahu do 1:5</t>
  </si>
  <si>
    <t>-2008314854</t>
  </si>
  <si>
    <t>"pred provedením terénních úprav " 956</t>
  </si>
  <si>
    <t>17</t>
  </si>
  <si>
    <t>184911421</t>
  </si>
  <si>
    <t>Mulčování rostlin kůrou tl. do 0,1 m v rovině a svahu do 1:5</t>
  </si>
  <si>
    <t>-878243756</t>
  </si>
  <si>
    <t>"dle výkresů a textové zprávy"</t>
  </si>
  <si>
    <t>"stromy" 12*3,14*1,5*1</t>
  </si>
  <si>
    <t>18</t>
  </si>
  <si>
    <t>185803211</t>
  </si>
  <si>
    <t>Uválcování trávníku v rovině a svahu do 1:5</t>
  </si>
  <si>
    <t>-676394779</t>
  </si>
  <si>
    <t>621</t>
  </si>
  <si>
    <t>19</t>
  </si>
  <si>
    <t>185804311</t>
  </si>
  <si>
    <t>Zalití rostlin vodou plocha do 20 m2, 4x</t>
  </si>
  <si>
    <t>-1895616637</t>
  </si>
  <si>
    <t>"stromy" 12*0,1*4</t>
  </si>
  <si>
    <t>20</t>
  </si>
  <si>
    <t>185804312</t>
  </si>
  <si>
    <t>Zalití rostlin vodou plocha přes 20 m2 8krát</t>
  </si>
  <si>
    <t>-1191948752</t>
  </si>
  <si>
    <t>"TRÁVNÍK" 621*0,01*8</t>
  </si>
  <si>
    <t>185851121</t>
  </si>
  <si>
    <t>Dovoz vody pro zálivku rostlin za vzdálenost do 1000 m</t>
  </si>
  <si>
    <t>-1559000788</t>
  </si>
  <si>
    <t>4,8+69,8</t>
  </si>
  <si>
    <t>22</t>
  </si>
  <si>
    <t>26vl</t>
  </si>
  <si>
    <t>Ochrana kmene aplikovaná nátěrem na kmen v rovině a svahu do 1:5</t>
  </si>
  <si>
    <t>-1334326435</t>
  </si>
  <si>
    <t>"plocha kmene"1,5*12*1,03</t>
  </si>
  <si>
    <t>23</t>
  </si>
  <si>
    <t>3560</t>
  </si>
  <si>
    <t xml:space="preserve">Provedení záhonu  -  MULČOVANÝ ZÁHON - 165 m2 - 182 ks</t>
  </si>
  <si>
    <t>513020892</t>
  </si>
  <si>
    <t xml:space="preserve">Poznámka k položce:_x000d_
Položka obsahuje : _x000d_
_x000d_
POTENTILLA FRUTICOSA "Goldfinger"	137	v. 30/40, min 5 hlavních výhonů, K 3 		_x000d_
PRUNUS LAUROCERRASUS "CAUCASICA"	45	v. 40/60, min 5 hlavních výhnů .v., K 4		_x000d_
technologie výsadby   :   				_x000d_
chemícké odplevelení po vzejití plevelů				_x000d_
zpracování a urovnání plochy,  				_x000d_
výsadba do jamek ve velikosti 2x kontejneru, zásyp substrátem dle potřeby jednotlivých rostlin				_x000d_
hnojení minerálním hnojivem 1x 30g/m2, povýsadbová zálivka 10l/m2				_x000d_
mulčování v horizontu 10cm - celkem 16.5 m3				_x000d_
 na mulčovací folii - 165m2,				</t>
  </si>
  <si>
    <t>24</t>
  </si>
  <si>
    <t>3561</t>
  </si>
  <si>
    <t xml:space="preserve">Provedení záhonu  TRAVINNÝ ZÁHON - 37 m2, 17 ks</t>
  </si>
  <si>
    <t>-352108588</t>
  </si>
  <si>
    <t>Poznámka k položce:_x000d_
Položka obsahuje : _x000d_
_x000d_
CORTADERIA SOLEANA "Rosea"	1	K3_x000d_
CALAMAGROSTIS x ACUTIFLORA "Karl Foerster"	1	K2_x000d_
CALAMAGROSTIS BRACHYTRICHA	1	K2_x000d_
MISCANTHUS JAPONICUS	1	K2_x000d_
MISCANTHUS sin. "Flamingo"	1	K2_x000d_
MISCANTHUS sin. GRACILINUS	1	K2_x000d_
MISCANTHUS sin. "Kleine Silberspinne"	1	K2_x000d_
MISCANTHUS sin. ZEBRINUS	2	K4_x000d_
PENNISETUM COMPRESSUM	8	K2_x000d_
technologie výsadby : 		_x000d_
chemícké odplevelení po vzejití plevelů		_x000d_
zpracování a urovnání plochy navezenné ornice - bombír - 3 m3		_x000d_
výsadba do jamek ve velikosti 2x kontejneru, zásyp substrátem dle potřeby jednotlivých rostlin		_x000d_
hnojení minerálním hnojivem 1x 30g/m2, povýsadbová zálivka 10l/m2, 		_x000d_
rozprostření mulčovací folie - 37 m2		_x000d_
navážka OBLÁZKY - frakce 50-150 - 5m3			</t>
  </si>
  <si>
    <t>25</t>
  </si>
  <si>
    <t>3562</t>
  </si>
  <si>
    <t xml:space="preserve">Provedení  ŽIVÝ PLOT - stříhaný - 14 m2, 22 ks</t>
  </si>
  <si>
    <t>602329308</t>
  </si>
  <si>
    <t xml:space="preserve">Poznámka k položce:_x000d_
Položka obsahuje : _x000d_
_x000d_
_x000d_
CARPINUS BETULUS	22	v. 120/150, 	bal	zapěstovaný pro živý plot, větvený od země_x000d_
technologie výsadby :				_x000d_
nutno tvarovat  během růstu do v.cca 150cm				_x000d_
zpracování a urovnání plochy,  				_x000d_
výsadba do jamek ve velikosti 2x bal, zásyp ornicí 				_x000d_
hnojení minerálním hnojivem 1x 30g/m2				_x000d_
mulčování v horizontu 10cm 				_x000d_
na mulčovací folii - 14 m2,				_x000d_
povýsadbová zálivka 10l/m2							</t>
  </si>
  <si>
    <t>26</t>
  </si>
  <si>
    <t>3563</t>
  </si>
  <si>
    <t xml:space="preserve">Provedení   TRVALKOVÉ ZÁHONY A,B:    133 m2(viz . samostatná zpráva)</t>
  </si>
  <si>
    <t>-682131708</t>
  </si>
  <si>
    <t xml:space="preserve">Poznámka k položce:_x000d_
Položka obsahuje : _x000d_
_x000d_
_x000d_
1.skupinové rostliny													_x000d_
Agastache ´Blue Fortune´ - agastache	80										4	12	16_x000d_
Achillea filipendulina ´Cloth of Gold´ - řebříček tužebníkolistý	70										3	6	9_x000d_
Artemisia ludoviciana var. albula ´Silver Queen´ - pelyněk Ludovicův	70										3	6	9_x000d_
Coreopsis verticillata ´Grandiflora´ - krásnoočko přeslenité	70										3	6	9_x000d_
Hemerocallis ‘Corky’ – denivka	80										4	9	13_x000d_
Iris (skupina Barbata-media) – kosatec	80										4	9	13_x000d_
Papaver orientale "Turkenlouis" - mák východní	60/80										8	24	32_x000d_
Phlomis russeliana – sápa Russelova	110										6	9	15_x000d_
Salvia officinalis ´Berggarten´ - šalvěj lékařská	45										6	9	15_x000d_
Sedum ´Matrona´ - rozchodník	50										8	12	20_x000d_
											49	102	_x000d_
2.půdokryvné													_x000d_
Anemone sylvestris – sasanka lesní	30										9	15	24_x000d_
Aster dumosus ´Victor´ - hvězdnice křovitá	30										14	24	38_x000d_
Bergenia ´Baby Doll´ - bergénie	30										8	12	20_x000d_
Geranium himalayense ´Baby blue´ - kakost himalájský	30										12	12	24_x000d_
Geranium sanquineum ´Cambridge´ - kakost krvavý	20										10	12	22_x000d_
Origanum vulgare ´Compactum´ - dobromysl obecná	25										14	15	29_x000d_
											67	90	_x000d_
3.cibuloviny													_x000d_
Allium jesdianum ´Akbulak´ - česnek	90										15	15	30_x000d_
Allium sphaeroceaphalon – česnek kulatohlavý	40										15	15	30_x000d_
Crocus chrysanthus ‘Dorothy‘ – šafrán zlatý	10										70	90	160_x000d_
Crocus tommassinianus ‘Ruby Giant‘ – šafrán tmavokvětý	8										70	90	160_x000d_
Narcissus cyclamineus ‚Jetfire‘	30										70	90	160_x000d_
Narcissus topolino	30										70	90	160_x000d_
Primula denticulata ´Rubin´	20										70	90	160_x000d_
Tulipa praestans ´Füsilier‘ – tulipán vznešený	20										70	90	160_x000d_
Tulipa tarda	15										70	90	160_x000d_
											520	660	_x000d_
4.putující rostliny													_x000d_
Centranthus ruber ‘Coccineus’ – naviň červená	60										3	6	9_x000d_
Gaura lindheimerii – gaura Lindheimerova	20/85										3	6	9_x000d_
Lychnis coronaria – kohoutek věncový	20/75										4	9	13_x000d_
Penstemon ´Husker Red Strain´ - dračík	70										6	9	15	_x000d_
_x000d_
Veškeré plochy budou před výsadbou důkladně odpleveleny totálním herbicidem v dávce 10l/ha. Postřik bude proveden										_x000d_
nejlépe opakovaně 2x. Záhon bude založen na - BOMBÍROVANÉM ZÁHONU.										_x000d_
Doplněn vrstvou písku frakce 2/3 a kačírku frakce 4/8 celoplošně ve vrstvě 5 cm. Vrstvy budou následně										_x000d_
promíseny rotavátorem tak, aby vznikla homogenní 15-20 cm hluboká vegetační vrstva. Vzhledem k charakteru výsadby a										_x000d_
požadavkům rostlin by mělo být cílové stanoviště na živiny chudé a s dobrou drenážní vrstvou. 										_x000d_
Před výsadbou proběhne rozmístění trvalek na plochu dle tohoto schématu:										_x000d_
Nejprve se na záhon rozmístí kosterní solitérní rostliny - dávají se náhodně, nepravidelně, ale rovnoměrně po ploše,										_x000d_
nedávají se blíže k okrajům (min. 50 cm od okraje). Poté se rozmístí doprovodné rostliny, nakonec pokryvné a vtroušené.										_x000d_
Zejména pokryvné rostliny dáváme i blíže k okrajům. Celkový počet rostlin na m2 doporučuje metodika 6-9 ks.										_x000d_
										_x000d_
Po rozmístění budou trvalky a traviny vysázeny do jamek do 0,01 m3, bez výměny půdy, do standardní hloubky (zároveň										_x000d_
se substrátem), bez zásobního minerálního hnojení. Trvalky je vhodné sadit cca konejnerované, velikost květináče 9x9 (11x11) cm.										_x000d_
Při silném prokořenění rostlin v květináčích je doporučeno šetrné narušení balu zahradnickými nůžkami nebo nožem. 										_x000d_
Před výsadbou je vhodné rostliny v květináčích prolít vodou, zejména při slunečném počasí. Ihned po výsadbě je rovněž doporučená zálivka .										_x000d_
Po výsadbě trvalek a travin následuje rozmístění cibulovin, opět v náhodném schématu. Větší cibuloviny (např. Allium) se										_x000d_
rozmístí jednotlivě, menší cibuloviny (narcisy, tulipány) v hnízdech po 3-5 kusech, drobné cibuloviny (např. krokusy)										_x000d_
v hnízdech po 5-10 kusech. Cibuloviny lze sadit mělčeji, než je obvyklé, nebo se počítá ještě se zakrytím mulčovací vrstvou										_x000d_
Po dokončení všech výsadeb se celá plocha zamulčuje kačírkem  16-32 mm o mocnosti vrstvy 7cm.										_x000d_
Rostliny není vhodné jednotlivě obsypávat, zasypou se i v místech, odkud vyrůstají, nevadí, že je po zamulčování nebude téměř vidět.										_x000d_
Povrch mulče bude finálně uhrabán a dorovnán.										_x000d_
										_x000d_
Doporučené termíny:										_x000d_
Září - příprava záhonu (vytyčení, odplevelení)										_x000d_
Do pol. října - úprava stanoviště (odtěžení, návoz substrátu a promíchání, instalace obrubníku)										_x000d_
Pol. října - výsadba (trvalky i cibuloviny), mulčování kačírkem co nejdříve po výsadbě										_x000d_
										_x000d_
Nejčastější chyby při zakládání autoregulačních trvalkových záhonů:										_x000d_
- Příliš malá plocha záhonů (doporučeno min. 15-20 m2),										_x000d_
- Nedostatečné odplevelení stanoviště (především zbytky oddenkatých plevelů v půdě, spící semena atd.),										_x000d_
- Používání mulčovací plachetky (mulčovací folie),										_x000d_
- Tenká vrstva kačírkového mulče (minimum je 7 cm!),										_x000d_
- Snaha o „klasické“ rozmístění rostlin na záhonu ve velkých skupinách stejného druhu,										_x000d_
- Dosazování cibulovin na podzim do již zamulčovaného záhonu (porušení mulčovací vrstvy má za následek silné										_x000d_
zaplevelování záhonu),										_x000d_
										_x000d_
Doporučená péče o výsadby										_x000d_
DOPORUČENÁ PÉČE PRO OBDOBÍ 1. ROKU:										_x000d_
Březen - 1x celkové odstranění suché nadzemní části trvalek a travin cca 5-10 cm nad zemí a následné vyhrabání										_x000d_
hmoty v předjaří (před rašením cibulovin), odstranění plevelných rostlin.										_x000d_
Červen – 1x odstranění suchých částí odkvetlých cibulovin, kvalifikované vypletí bez porušení mulčovací vrstvy.										_x000d_
Zálivka a další ruční vypletí probíhá průběžně dle potřeby. Při pletí by nemělo docházet k porušení mulčovací vrstvy kameniva !										_x000d_
V případě zájmu o větší intenzitu údržby (zejména v soukromém sektoru) doporučuji u trvalek průběžný ostřih										_x000d_
odkvetlých částí rostlin nebo rozklesávajících se taxonů (např. Papaver orientale).														</t>
  </si>
  <si>
    <t>27</t>
  </si>
  <si>
    <t>3564</t>
  </si>
  <si>
    <t xml:space="preserve">Provedení   TRVALKOVÉ ZÁHONY C    </t>
  </si>
  <si>
    <t>319047018</t>
  </si>
  <si>
    <t xml:space="preserve">Poznámka k položce:_x000d_
Položka obsahuje : _x000d_
_x000d_
_x000d_
0.struktury - traviny												_x000d_
Calamagrostis × acutiflora ´Karl Foerster´ - třtina ostrokvětá	120											2_x000d_
Calamagrostis brachytricha – třtina chlupatá	80											2_x000d_
Miscanthus sinensis ´Flamingo´ - ozdobnice čínská	90											2_x000d_
Panicum virgatum ´Rotbraun´ - proso prutnaté	80											2_x000d_
Perovskia abrotanoides – perovskie dřevinkovitá	100											2_x000d_
												10_x000d_
1.skupinové rostliny												_x000d_
Agastache ´Blue Fortune´ - agastache	80											4_x000d_
Achillea filipendulina ´Cloth of Gold´ - řebříček tužebníkolistý	70											3_x000d_
Artemisia ludoviciana var. albula ´Silver Queen´ - pelyněk Ludovicův	70											3_x000d_
Catanache caeruela	60											3_x000d_
Coreopsis verticillata ´Grandiflora´ - krásnoočko přeslenité	70											4_x000d_
Eremurus stenophyllus	80											3_x000d_
Euphorbia polychroma – pryšec mnohobarvý	40											3_x000d_
Hemerocallis ‘Corky’ – denivka	80											3_x000d_
Chrysanthenun hybridum, skupina Multiflora	60											6_x000d_
Iris (skupina Barbata-media) – kosatec	80											3_x000d_
Knautia macedonica "Mars Midget"	70											3_x000d_
Papaver orientale "Turkenlouis" - mák východní	60/80											6_x000d_
Phlomis russeliana – sápa Russelova	110											6_x000d_
Salvia officinalis ´Berggarten´ - šalvěj lékařská	45											6_x000d_
Sedum ´Matrona´ - rozchodník	50											8_x000d_
Sedum spurium	50											4_x000d_
												68_x000d_
2.půdokryvné												_x000d_
Anemone sylvestris – sasanka lesní	30											9_x000d_
Aster dumosus ´Victor´ - hvězdnice křovitá	30											16_x000d_
Aubrieta x cultorum (fialová)	10											8_x000d_
Bergenia cordifolia "Winteglut"- bergénie	30											7_x000d_
Campanula portenschlagiana (modrá)	10											8_x000d_
Geranium wlassovianum - kakost 	30											11_x000d_
Geranium x cantabrigiense "Karina"	20											18_x000d_
Origanum vulgare ´Compactum´ - dobromysl obecná	25											16_x000d_
Phlox x subulata "White Delinght" (bílá)	15											16_x000d_
												109_x000d_
3.cibuloviny												_x000d_
Alium giganteum	150											20_x000d_
Allium sf. "Purple Sensation"	90											20_x000d_
Allium sphaeroceaphalon – česnek kulatohlavý	40											16_x000d_
Crocus chrysanthus ‘Dorothy‘ – šafrán zlatý	10											80_x000d_
Crocus tommassinianus ‘Ruby Giant‘ – šafrán tmavokvětý	8											80_x000d_
Narcissus cyclamineus ‚Jetfire‘	30											80_x000d_
Narcissus topolino	30											80_x000d_
Primula denticulata ´Rubin´	20											80_x000d_
Tulipa praestans ´Füsilier‘ – tulipán vznešený	20											80_x000d_
Tulipa tarda	15											80_x000d_
												616_x000d_
4.putující rostliny												_x000d_
Centranthus ruber ‘Coccineus’ – naviň červená	60											3_x000d_
Gaura lindheimerii – gaura Lindheimerova	20/85											3_x000d_
Lychnis coronaria – kohoutek věncový	20/75											5_x000d_
Penstemon ´Husker Red Strain´ - dračík	70											9	_x000d_
_x000d_
Veškeré plochy budou před výsadbou důkladně odpleveleny totálním herbicidem v dávce 10l/ha. Postřik bude proveden										_x000d_
nejlépe opakovaně 2x. Záhon bude založen na - BOMBÍROVANÉM ZÁHONU.										_x000d_
Doplněn vrstvou písku frakce 2/3 a kačírku frakce 4/8 celoplošně ve vrstvě 5 cm. Vrstvy budou následně										_x000d_
promíseny rotavátorem tak, aby vznikla homogenní 15-20 cm hluboká vegetační vrstva. Vzhledem k charakteru výsadby a										_x000d_
požadavkům rostlin by mělo být cílové stanoviště na živiny chudé a s dobrou drenážní vrstvou. 										_x000d_
Před výsadbou proběhne rozmístění trvalek na plochu dle tohoto schématu:										_x000d_
Nejprve se na záhon rozmístí kosterní solitérní rostliny - dávají se náhodně, nepravidelně, ale rovnoměrně po ploše,										_x000d_
nedávají se blíže k okrajům (min. 50 cm od okraje). Poté se rozmístí doprovodné rostliny, nakonec pokryvné a vtroušené.										_x000d_
Zejména pokryvné rostliny dáváme i blíže k okrajům. Celkový počet rostlin na m2 doporučuje metodika 6-9 ks.										_x000d_
										_x000d_
Po rozmístění budou trvalky a traviny vysázeny do jamek do 0,01 m3, bez výměny půdy, do standardní hloubky (zároveň										_x000d_
se substrátem), bez zásobního minerálního hnojení. Trvalky je vhodné sadit cca konejnerované, velikost květináče 9x9 (11x11) cm.										_x000d_
Při silném prokořenění rostlin v květináčích je doporučeno šetrné narušení balu zahradnickými nůžkami nebo nožem. 										_x000d_
Před výsadbou je vhodné rostliny v květináčích prolít vodou, zejména při slunečném počasí. Ihned po výsadbě je rovněž doporučená zálivka .										_x000d_
Po výsadbě trvalek a travin následuje rozmístění cibulovin, opět v náhodném schématu. Větší cibuloviny (např. Allium) se										_x000d_
rozmístí jednotlivě, menší cibuloviny (narcisy, tulipány) v hnízdech po 3-5 kusech, drobné cibuloviny (např. krokusy)										_x000d_
v hnízdech po 5-10 kusech. Cibuloviny lze sadit mělčeji, než je obvyklé, nebo se počítá ještě se zakrytím mulčovací vrstvou										_x000d_
Po dokončení všech výsadeb se celá plocha zamulčuje kačírkem  16-32 mm o mocnosti vrstvy 7cm.										_x000d_
Rostliny není vhodné jednotlivě obsypávat, zasypou se i v místech, odkud vyrůstají, nevadí, že je po zamulčování nebude téměř vidět.										_x000d_
Povrch mulče bude finálně uhrabán a dorovnán.										_x000d_
										_x000d_
Doporučené termíny:										_x000d_
Září - příprava záhonu (vytyčení, odplevelení)										_x000d_
Do pol. října - úprava stanoviště (odtěžení, návoz substrátu a promíchání, instalace obrubníku)										_x000d_
Pol. října - výsadba (trvalky i cibuloviny), mulčování kačírkem co nejdříve po výsadbě										_x000d_
										_x000d_
Nejčastější chyby při zakládání autoregulačních trvalkových záhonů:										_x000d_
- Příliš malá plocha záhonů (doporučeno min. 15-20 m2),										_x000d_
- Nedostatečné odplevelení stanoviště (především zbytky oddenkatých plevelů v půdě, spící semena atd.),										_x000d_
- Používání mulčovací plachetky (mulčovací folie),										_x000d_
- Tenká vrstva kačírkového mulče (minimum je 7 cm!),										_x000d_
- Snaha o „klasické“ rozmístění rostlin na záhonu ve velkých skupinách stejného druhu,										_x000d_
- Dosazování cibulovin na podzim do již zamulčovaného záhonu (porušení mulčovací vrstvy má za následek silné										_x000d_
zaplevelování záhonu),										_x000d_
										_x000d_
Doporučená péče o výsadby										_x000d_
DOPORUČENÁ PÉČE PRO OBDOBÍ 1. ROKU:										_x000d_
Březen - 1x celkové odstranění suché nadzemní části trvalek a travin cca 5-10 cm nad zemí a následné vyhrabání										_x000d_
hmoty v předjaří (před rašením cibulovin), odstranění plevelných rostlin.										_x000d_
Červen – 1x odstranění suchých částí odkvetlých cibulovin, kvalifikované vypletí bez porušení mulčovací vrstvy.										_x000d_
Zálivka a další ruční vypletí probíhá průběžně dle potřeby. Při pletí by nemělo docházet k porušení mulčovací vrstvy kameniva !										_x000d_
V případě zájmu o větší intenzitu údržby (zejména v soukromém sektoru) doporučuji u trvalek průběžný ostřih										_x000d_
odkvetlých částí rostlin nebo rozklesávajících se taxonů (např. Papaver orientale).													</t>
  </si>
  <si>
    <t>28</t>
  </si>
  <si>
    <t>R-11090</t>
  </si>
  <si>
    <t>Kácení vč. odvozu dřevin na skládku, poplatku za skládkovné, odstranění pařezů</t>
  </si>
  <si>
    <t>843491008</t>
  </si>
  <si>
    <t xml:space="preserve">Poznámka k položce:_x000d_
	průměr kmene ve v.130cm ,	_x000d_
THUJA OCCIDENTALIS - 5x kmen	25/25/26/27/48	výška do 11m, větvený od spodu - jeden terminál 48cm_x000d_
PICEA PUNGENS 	5	výška do 3.5 m_x000d_
THUJA OCCIDENTALIS	6	výška do 3 m_x000d_
BIES ALBA	9	výška do 4 m_x000d_
PICEA PUNGENS	5	výška do 2.5 m_x000d_
THUJA - ŘADA 9kusů		výška do 4 m, vícekmeny_x000d_
ACER PALMATUM  - 4kmen	3/3/4/4	výška do 2 m_x000d_
ACER PLAT. "GLOBOSUM"	14	zapěstovaná koruna ve v.1.2 m_x000d_
ACER PLAT. "GLOBOSUM"	14	zapěstovaná koruna ve v.1.2 m_x000d_
ACER PLAT. "GLOBOSUM"	12	zapěstovaná koruna ve v.1.2 m_x000d_
CAMAECYPARIS OBTUSA	vícekmen	výška do 3 m_x000d_
PICEA PUNGENS	12	výška do 3.5 m_x000d_
LABURNUM ANAGYROIDES - 2x kmen	5/10.	výška do 3.5 m, větvený v 0.8 m_x000d_
_x000d_
K1 - 3 - KEŘE SAMOSTATNÉ			_x000d_
K1	TAXUS		výška do 1.4 m_x000d_
K2	FORSYTHIA - stříhaná		výška do  2 m_x000d_
K3	FORSYTHIA - stříhaná		výška do  3 m_x000d_
_x000d_
_x000d_
KS1 - 10 - KEŘOVÉ SKUPINY		plochy v m2	_x000d_
KS1	LIGUSTRUM, COTONEASTER, BERBERIS,	36	výška keřů do 1.5 m_x000d_
KS2 	JUNIPERUS, PICEA	12	výška keřů do 0.5 m_x000d_
KS3	TAXUS, SPIRAEA, JUNIPERUS, FORSYTHIA	38.	výška keřů do 1.5 m_x000d_
KS4	THUJA - řada jako živý plot	20.	výška 1.6 - 2.5 m_x000d_
KS5	FORSYTHIA, SPIRAEA, TAXUS, PINUS, LIGUSTRUM, 	123.	výška 0.8 - 2 m_x000d_
KS6	BERBERIS, SPIRAEA, PINUS, JUNIPERUE, EONYMUS	9	výška keřů do 1.5 m_x000d_
KS7	PINUS, PICEA, EUONYMUS, JUNIPERUS, ACER, HEDERA, COTONEASTER	39.	výška keřů do 1.5 m_x000d_
KS8	SPIRAEA, COTONEASTER, BERBERIS	9	výška keřů do 0.5 m_x000d_
KS9	COTONEASTE, SPIRAEA - výška do 0.5 m  RHODODENDRON - v. do 1.2 m,       TAXUS - v. do 2 m	14	_x000d_
KS10	PINUS, SPIRAEA	10	výška keřů do  0.8 m</t>
  </si>
  <si>
    <t>Materiál</t>
  </si>
  <si>
    <t>29</t>
  </si>
  <si>
    <t>0522171</t>
  </si>
  <si>
    <t>tyče dřevěné tl. 8cm dl.3m vč.příček a úvazků</t>
  </si>
  <si>
    <t>-699459259</t>
  </si>
  <si>
    <t>"listnaté stromy" 12*3</t>
  </si>
  <si>
    <t>30</t>
  </si>
  <si>
    <t>005724150</t>
  </si>
  <si>
    <t>osivo směs travní parková směs exclusive</t>
  </si>
  <si>
    <t>kg</t>
  </si>
  <si>
    <t>796142915</t>
  </si>
  <si>
    <t>"plocha trávníku"621*0,02</t>
  </si>
  <si>
    <t>31</t>
  </si>
  <si>
    <t>08211321</t>
  </si>
  <si>
    <t>voda pitná pro ostatní odběratele</t>
  </si>
  <si>
    <t>-505232402</t>
  </si>
  <si>
    <t>25234001</t>
  </si>
  <si>
    <t>herbicid totální systémový neselektivní</t>
  </si>
  <si>
    <t>litr</t>
  </si>
  <si>
    <t>883419232</t>
  </si>
  <si>
    <t>"trávníky 2x"621*2*0,001</t>
  </si>
  <si>
    <t>103211001</t>
  </si>
  <si>
    <t>Pěstební substrát pro stromy a solitéry včetně dopravy</t>
  </si>
  <si>
    <t>358562129</t>
  </si>
  <si>
    <t>"stromy" 2*12*1,03</t>
  </si>
  <si>
    <t>618vl 26a</t>
  </si>
  <si>
    <t xml:space="preserve">ochranný nátěr na kmeny </t>
  </si>
  <si>
    <t>1231954686</t>
  </si>
  <si>
    <t>"počet stromů/kg nátěru/koeficient ztráty"</t>
  </si>
  <si>
    <t>2*0,50*1,03</t>
  </si>
  <si>
    <t>35</t>
  </si>
  <si>
    <t>1-hnojivo-tab-s</t>
  </si>
  <si>
    <t>D+M tabletové dlouhodobé hnojivo 10g</t>
  </si>
  <si>
    <t>tab</t>
  </si>
  <si>
    <t>-251604721</t>
  </si>
  <si>
    <t xml:space="preserve">"stromy balové"  12*10</t>
  </si>
  <si>
    <t>36</t>
  </si>
  <si>
    <t>103911001s</t>
  </si>
  <si>
    <t>štěpka mulčovací VL</t>
  </si>
  <si>
    <t>-1279973156</t>
  </si>
  <si>
    <t>"stromy solitérne vysazované" 12*3,14*1,5*1*0,1*1,03</t>
  </si>
  <si>
    <t>998</t>
  </si>
  <si>
    <t>Přesun hmot</t>
  </si>
  <si>
    <t>37</t>
  </si>
  <si>
    <t>998231311</t>
  </si>
  <si>
    <t>Přesun hmot pro sadovnické a krajinářské úpravy vodorovně do 5000 m</t>
  </si>
  <si>
    <t>t</t>
  </si>
  <si>
    <t>1531685787</t>
  </si>
  <si>
    <t>008 - Zeleň hřbitov</t>
  </si>
  <si>
    <t>BETULA UTILIS "DOORENBOS" - výška 200-250 cm , větvené od spodu, min. 3 kmeny</t>
  </si>
  <si>
    <t xml:space="preserve">SALIX x sepulclaris  (alternaiva ALBA "TRISTIS) - ok.18/20, zapěstovaná koruna ve výšcš 225 cm</t>
  </si>
  <si>
    <t xml:space="preserve">TSUGA CANADENSIS - v. 250/300, větve od země, hustý </t>
  </si>
  <si>
    <t xml:space="preserve">THUJA OCCIDENTALIS - v. 200/225, větve od země, hustý </t>
  </si>
  <si>
    <t>-269577377</t>
  </si>
  <si>
    <t xml:space="preserve">ACER PLATANOIDES "CRIMSON KING" - ok 20/25, zapěstovaná koruna ve v.225cmtý </t>
  </si>
  <si>
    <t>-2090883547</t>
  </si>
  <si>
    <t>"dle technické zprávy" 574</t>
  </si>
  <si>
    <t>"dle technické zprávy"574*0,1</t>
  </si>
  <si>
    <t>"zpetný dovoz zeminy"574*0,25</t>
  </si>
  <si>
    <t>"dle výkresy technické zprávy" 574</t>
  </si>
  <si>
    <t>"dle TZ" 574</t>
  </si>
  <si>
    <t>"parkový klasicky"574</t>
  </si>
  <si>
    <t>" pro stromy "30</t>
  </si>
  <si>
    <t>"viz. TZ"574</t>
  </si>
  <si>
    <t>"stromy"30</t>
  </si>
  <si>
    <t>"pred provedením terénních úprav " 574</t>
  </si>
  <si>
    <t>"stromy" 30*3,14*1,5*1</t>
  </si>
  <si>
    <t>574</t>
  </si>
  <si>
    <t>"stromy" 30*0,1*4</t>
  </si>
  <si>
    <t>"TRÁVNÍK" 574*0,01*8</t>
  </si>
  <si>
    <t>12+45,92</t>
  </si>
  <si>
    <t>"plocha kmene"1,5*30*1,03</t>
  </si>
  <si>
    <t>Provedení ROZPTYLOVÁ LOUČKA - TRAVNATÁ PLOCHA - ZACHOVAT - PROVÉST ÚPRAVU - plocha 119 m2</t>
  </si>
  <si>
    <t>Poznámka k položce:_x000d_
Položka obsahuje : _x000d_
vertikutace (elektrická mechanizace)		_x000d_
ruční sběr zbytků		_x000d_
dosyp - směs substrátu + křemičitého písku - 0.5 cm = 0.6m3		_x000d_
dosev - standartní směs pro městské výsadby 	15g travnaté směsi/ m2			</t>
  </si>
  <si>
    <t xml:space="preserve">Provedení  LES VZPOMÍNEK - plocha 338 m2</t>
  </si>
  <si>
    <t xml:space="preserve">Poznámka k položce:_x000d_
Položka obsahuje : _x000d_
_x000d_
1) chemické odplevelení  - 338 m2				_x000d_
2) posečení na minimum (1cm), zpracování a urovnání plochy do hloubky min - 15cm - 338 m2				_x000d_
3) provést konečnou modulaci JTU				_x000d_
4) ZALOŽIT MLATOVOU ZPEVNĚNOU PLOCHU - 61 m2 -  KOPÍROVAT NIVELETU TERÉNU 				_x000d_
                                                                      výkop pro skladbu - 20 cm = 12.2 m3 -výkopek- ornici rozprostřít na pozemku - určí zástupce obce				_x000d_
   SLOŽENÍ : 				_x000d_
   PODKLADOVÁ VRSTVA - zhutněná vrstva štěrku ( kamenné drti) fr. 0-32 mm, 15cm = 9.15 m3				_x000d_
   VRCHNÍ VRSTVA (mlat) - pískohlinitá směs (jemnější směs kamenné drti, písku, hlíny - + příměs jílovitá hmota) - 5 cm = 3.05 m3				_x000d_
   LEMOVAT - TRÁVNÍKOVÝM LEMEM - FLEXIBILNÍ PLASTOVÝ , ČERNÝ - 86 m				_x000d_
5) založit trávníkový lem okolo výsadby (trvalky a traviny) - 55 m						</t>
  </si>
  <si>
    <t xml:space="preserve">Provedení KEŘE - ŽIVÝ PLOT  - STŘÍHANÝ - plocha 29 m2</t>
  </si>
  <si>
    <t xml:space="preserve">Poznámka k položce:_x000d_
Položka obsahuje : _x000d_
_x000d_
CARPINUS BETULUS	59	v. 120/150, 		zapěstovaný pro živý plot, větvený od země_x000d_
technologie výsadby :				_x000d_
nutno tvarovat  během růstu do v.cca 150cm				_x000d_
zpracování a urovnání plochy,  				_x000d_
výsadba do jamek ve velikosti 2x bal, zásyp ornicí 				_x000d_
hnojení minerálním hnojivem 1x 30g/m2				_x000d_
mulčování v horizontu 10cm  = 2.9 m3				_x000d_
na mulčovací folii - 29 m2,				_x000d_
povýsadbová zálivka 10l/m2				_x000d_
TRÁVNÍKOVÝ LEM - FLEXIBILNÍ PLASTOVÝ , ČERNÝ - 34 m				_x000d_
					</t>
  </si>
  <si>
    <t xml:space="preserve">Provedení   TRAVINY  - plocha 9m2,  15 ks</t>
  </si>
  <si>
    <t>Poznámka k položce:_x000d_
Položka obsahuje : _x000d_
_x000d_
CALAMAGROSTIS x ACUTIFLORA "Karl Foerster"	15	K2_x000d_
technologie výsadby : 		_x000d_
výsadba do jamek o velikosti kontejnero		_x000d_
hnojení minerálním hnojivem 1x 30g/m2, povýsadbová zálivka 10l/m2, 		_x000d_
rozprostření mulčovací folie - 9 m2		_x000d_
mulč - v horizontu 10 cm = 0 .9 m3						</t>
  </si>
  <si>
    <t xml:space="preserve">Provedení   TRVALKY  - plocha 35 m2, 67 ks</t>
  </si>
  <si>
    <t>-367625730</t>
  </si>
  <si>
    <t xml:space="preserve">Poznámka k položce:_x000d_
Položka obsahuje : _x000d_
_x000d_
PZN : pokud v době realizace nebudou navrhované druhy k dispozuci, je možné je nahradit podobným kultivarem			_x000d_
HOSTA "HI-CLASS"  	28	K2	panašovaná bílá_x000d_
HOSTA MONTANA "AUREOMARGINATA"	23	K2	panašovaná žlutá_x000d_
HOSTA SIEBOLDIANA " ELEGANS" 	16	K2	zelená_x000d_
technologie výsadby : 			_x000d_
výsadba do jamek o velikosti kontejneru			_x000d_
hnojení minerálním hnojivem 1x 30g/m2, povýsadbová zálivka 10l/m2, 			_x000d_
rozprostření mulčovací folie - 35 m2					</t>
  </si>
  <si>
    <t>3565</t>
  </si>
  <si>
    <t xml:space="preserve">Provedení   CIBULOVINY - plocha 23 m2, výsadba nahodile do travnaté plochy - 12ks/m2, 270 ks</t>
  </si>
  <si>
    <t>-1586445898</t>
  </si>
  <si>
    <t>Poznámka k položce:_x000d_
Položka obsahuje : _x000d_
_x000d_
Crocus chrysanthus ‘Dorothy‘	45_x000d_
Crocus tommassinianus ‘Ruby Giant‘ 	45_x000d_
Narcissus cyclamineus ‚Jetfire‘	45_x000d_
Narcissus topolino	45_x000d_
Tulipa praestans ´Füsilier‘ 	45_x000d_
Tulipa tarda	45_x000d_
SÁZENÍ : až po založení travnaté plochy_x000d_
_x000d_
		</t>
  </si>
  <si>
    <t>3566</t>
  </si>
  <si>
    <t xml:space="preserve">Provedení  LISTNATÉ KEŘE - 114 ks</t>
  </si>
  <si>
    <t>943925564</t>
  </si>
  <si>
    <t xml:space="preserve">Poznámka k položce:_x000d_
Položka obsahuje : _x000d_
PRUNUS LAUROCERRASUS "CAUCASICA"	14	v. 40/60, min 5 hlavních výhnů .v., K4		_x000d_
RHODODENDRON "CUNNINGH. WHITE"	8	v.60/80, min 5 hl.v., K12		taxon výšky do 150cm, bíle kvetoucí_x000d_
CARPINUS BETULUS	92	v. 120/150, 	bal	zapěstovaný pro živý plot, větvený od země	_x000d_
_x000d_
TECHNOLOGIE VÝSADBY - pro KEŘE, TRAVINY , VŘESOVIŠTNÍ - plocha 560 m2				_x000d_
chemické odplevelení po vzejití plevelů				_x000d_
zpracování a urovnání plochy,  				_x000d_
výsadba do jamek ve velikosti 2x kontejneru, 				_x000d_
zásyp dle potřeby jednotlivých rostlin 				_x000d_
RHODODENDRON, PRUNUS, VŘESOVIŠTNÍ -zásyp substrátem - ph. 4.0-5.5 (směs rašeliny a zahradní půdy)				_x000d_
hnojení minerálním hnojivem 1x 30g/m2, povýsadbová zálivka 10l/m2				_x000d_
mulčování - BOROVÁ KŮRA - v horizontu 10cm - celkem 56 m3				_x000d_
na mulčovací folii - 560m2,				_x000d_
LEMOVAT - TRÁVNÍKOVÝ LEM - FLEXIBILNÍ PLASTOVÝ , ČERNÝ - 106 m				_x000d_
odstranění travního drnu v horizontu 5cm v místě výsadby - do 10 m2							</t>
  </si>
  <si>
    <t>3567</t>
  </si>
  <si>
    <t xml:space="preserve">Provedení  TRAVINY  - 33 ks</t>
  </si>
  <si>
    <t>630691669</t>
  </si>
  <si>
    <t>Poznámka k položce:_x000d_
Položka obsahuje : _x000d_
_x000d_
CALAMAGROSTIS x ACUTIFLORA "Karl Foerster"	28	K2		_x000d_
PENNISETUM COMPRESSUM	5	K2		</t>
  </si>
  <si>
    <t>3568</t>
  </si>
  <si>
    <t xml:space="preserve">Provedení  VŘESOVIŠTNÍ ROSTLINY - 3989 ks</t>
  </si>
  <si>
    <t>-893361677</t>
  </si>
  <si>
    <t xml:space="preserve">Poznámka k položce:_x000d_
Položka obsahuje : _x000d_
_x000d_
PZN: Taxony dle momentální nabídky v době realizace		P 10.5 cm, výška 10/12		_x000d_
CALLUNA VULGARIS - BÍLÁ	673			_x000d_
CALLUNA VULGARIS - ČERVENÁ	840			_x000d_
CALLUNA VULGARIS - ŽLUTÁ	658			_x000d_
ERICA CARNEA - ČERVENÁ	584			_x000d_
ERICA CARNEA - FIALOVÁ	771			_x000d_
ERICA CARNEA - ŽLUTÁ	463			_x000d_
_x000d_
TECHNOLOGIE VÝSADBY - pro KEŘE, TRAVINY , VŘESOVIŠTNÍ - plocha 560 m2				_x000d_
chemické odplevelení po vzejití plevelů				_x000d_
zpracování a urovnání plochy,  				_x000d_
výsadba do jamek ve velikosti 2x kontejneru, 				_x000d_
zásyp dle potřeby jednotlivých rostlin 				_x000d_
RHODODENDRON, PRUNUS, VŘESOVIŠTNÍ -zásyp substrátem - ph. 4.0-5.5 (směs rašeliny a zahradní půdy)				_x000d_
hnojení minerálním hnojivem 1x 30g/m2, povýsadbová zálivka 10l/m2				_x000d_
mulčování - BOROVÁ KŮRA - v horizontu 10cm - celkem 56 m3				_x000d_
na mulčovací folii - 560m2,				_x000d_
LEMOVAT - TRÁVNÍKOVÝ LEM - FLEXIBILNÍ PLASTOVÝ , ČERNÝ - 106 m				_x000d_
odstranění travního drnu v horizontu 5cm v místě výsadby - do 10 m2						</t>
  </si>
  <si>
    <t>3569</t>
  </si>
  <si>
    <t xml:space="preserve">Provedení  VÝSADBA U BUDOVY - plocha 338 m2</t>
  </si>
  <si>
    <t>-1092928577</t>
  </si>
  <si>
    <t>Poznámka k položce:_x000d_
Položka obsahuje : _x000d_
_x000d_
PZN: Jedná se o 3 partery, na 2 je již navážka mulče			_x000d_
	počet kusů	velikost kontej. v litrech	_x000d_
JUNIPERUS SCOPULORUM "SKYROCKET"	3	výška - 150/175	bal x kontejner_x000d_
TAXUS BACCATA "REPANDENS"	40	v. 20/30, K 2,5	kontejner_x000d_
technologie výsadby :			_x000d_
výsadba do jamek ve velikosti 2x kontejneru, 			_x000d_
zásyp dle potřeby jednotlivých rostlin 			_x000d_
hnojení minerálním hnojivem 1x 30g/m2, povýsadbová zálivka 10l/m2			_x000d_
mulčování - BOROVÁ KŮRA - v horizontu 10cm - celkem 7m2 = 0.7 m3 			_x000d_
na mulčovací folii -7m2,								</t>
  </si>
  <si>
    <t>"listnaté stromy" 30*3</t>
  </si>
  <si>
    <t>"plocha trávníku"574*0,02</t>
  </si>
  <si>
    <t>38</t>
  </si>
  <si>
    <t>"trávníky 2x"574*2*0,001</t>
  </si>
  <si>
    <t>39</t>
  </si>
  <si>
    <t>"stromy" 2*30*1,03</t>
  </si>
  <si>
    <t>40</t>
  </si>
  <si>
    <t>2*0,50*1,03*30</t>
  </si>
  <si>
    <t>41</t>
  </si>
  <si>
    <t xml:space="preserve">"stromy balové"  30*10</t>
  </si>
  <si>
    <t>42</t>
  </si>
  <si>
    <t>"stromy solitérne vysazované" 30*3,14*1,5*1*0,1*1,03</t>
  </si>
  <si>
    <t>43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</si>
</sst>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top" wrapText="1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0.21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0.21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20252802002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Stavební úpravy náměstí a hřbitova v Těrlicku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Těrlicko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24. 5. 2024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Obec Těrlicko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Barbora Kyšková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ROUND(SUM(AG95:AG97),2)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ROUND(SUM(AS95:AS97),2)</f>
        <v>0</v>
      </c>
      <c r="AT94" s="113">
        <f>ROUND(SUM(AV94:AW94),2)</f>
        <v>0</v>
      </c>
      <c r="AU94" s="114">
        <f>ROUND(SUM(AU95:AU97),5)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ROUND(SUM(AZ95:AZ97),2)</f>
        <v>0</v>
      </c>
      <c r="BA94" s="113">
        <f>ROUND(SUM(BA95:BA97),2)</f>
        <v>0</v>
      </c>
      <c r="BB94" s="113">
        <f>ROUND(SUM(BB95:BB97),2)</f>
        <v>0</v>
      </c>
      <c r="BC94" s="113">
        <f>ROUND(SUM(BC95:BC97),2)</f>
        <v>0</v>
      </c>
      <c r="BD94" s="115">
        <f>ROUND(SUM(BD95:BD97),2)</f>
        <v>0</v>
      </c>
      <c r="BE94" s="6"/>
      <c r="BS94" s="116" t="s">
        <v>75</v>
      </c>
      <c r="BT94" s="116" t="s">
        <v>76</v>
      </c>
      <c r="BU94" s="117" t="s">
        <v>77</v>
      </c>
      <c r="BV94" s="116" t="s">
        <v>78</v>
      </c>
      <c r="BW94" s="116" t="s">
        <v>5</v>
      </c>
      <c r="BX94" s="116" t="s">
        <v>79</v>
      </c>
      <c r="CL94" s="116" t="s">
        <v>1</v>
      </c>
    </row>
    <row r="95" s="7" customFormat="1" ht="16.5" customHeight="1">
      <c r="A95" s="118" t="s">
        <v>80</v>
      </c>
      <c r="B95" s="119"/>
      <c r="C95" s="120"/>
      <c r="D95" s="121" t="s">
        <v>81</v>
      </c>
      <c r="E95" s="121"/>
      <c r="F95" s="121"/>
      <c r="G95" s="121"/>
      <c r="H95" s="121"/>
      <c r="I95" s="122"/>
      <c r="J95" s="121" t="s">
        <v>82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'003 - Osttaní a vedlejší 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83</v>
      </c>
      <c r="AR95" s="125"/>
      <c r="AS95" s="126">
        <v>0</v>
      </c>
      <c r="AT95" s="127">
        <f>ROUND(SUM(AV95:AW95),2)</f>
        <v>0</v>
      </c>
      <c r="AU95" s="128">
        <f>'003 - Osttaní a vedlejší ...'!P119</f>
        <v>0</v>
      </c>
      <c r="AV95" s="127">
        <f>'003 - Osttaní a vedlejší ...'!J33</f>
        <v>0</v>
      </c>
      <c r="AW95" s="127">
        <f>'003 - Osttaní a vedlejší ...'!J34</f>
        <v>0</v>
      </c>
      <c r="AX95" s="127">
        <f>'003 - Osttaní a vedlejší ...'!J35</f>
        <v>0</v>
      </c>
      <c r="AY95" s="127">
        <f>'003 - Osttaní a vedlejší ...'!J36</f>
        <v>0</v>
      </c>
      <c r="AZ95" s="127">
        <f>'003 - Osttaní a vedlejší ...'!F33</f>
        <v>0</v>
      </c>
      <c r="BA95" s="127">
        <f>'003 - Osttaní a vedlejší ...'!F34</f>
        <v>0</v>
      </c>
      <c r="BB95" s="127">
        <f>'003 - Osttaní a vedlejší ...'!F35</f>
        <v>0</v>
      </c>
      <c r="BC95" s="127">
        <f>'003 - Osttaní a vedlejší ...'!F36</f>
        <v>0</v>
      </c>
      <c r="BD95" s="129">
        <f>'003 - Osttaní a vedlejší ...'!F37</f>
        <v>0</v>
      </c>
      <c r="BE95" s="7"/>
      <c r="BT95" s="130" t="s">
        <v>84</v>
      </c>
      <c r="BV95" s="130" t="s">
        <v>78</v>
      </c>
      <c r="BW95" s="130" t="s">
        <v>85</v>
      </c>
      <c r="BX95" s="130" t="s">
        <v>5</v>
      </c>
      <c r="CL95" s="130" t="s">
        <v>1</v>
      </c>
      <c r="CM95" s="130" t="s">
        <v>86</v>
      </c>
    </row>
    <row r="96" s="7" customFormat="1" ht="16.5" customHeight="1">
      <c r="A96" s="118" t="s">
        <v>80</v>
      </c>
      <c r="B96" s="119"/>
      <c r="C96" s="120"/>
      <c r="D96" s="121" t="s">
        <v>87</v>
      </c>
      <c r="E96" s="121"/>
      <c r="F96" s="121"/>
      <c r="G96" s="121"/>
      <c r="H96" s="121"/>
      <c r="I96" s="122"/>
      <c r="J96" s="121" t="s">
        <v>88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'007 - Zeleň náměstí 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83</v>
      </c>
      <c r="AR96" s="125"/>
      <c r="AS96" s="126">
        <v>0</v>
      </c>
      <c r="AT96" s="127">
        <f>ROUND(SUM(AV96:AW96),2)</f>
        <v>0</v>
      </c>
      <c r="AU96" s="128">
        <f>'007 - Zeleň náměstí '!P122</f>
        <v>0</v>
      </c>
      <c r="AV96" s="127">
        <f>'007 - Zeleň náměstí '!J33</f>
        <v>0</v>
      </c>
      <c r="AW96" s="127">
        <f>'007 - Zeleň náměstí '!J34</f>
        <v>0</v>
      </c>
      <c r="AX96" s="127">
        <f>'007 - Zeleň náměstí '!J35</f>
        <v>0</v>
      </c>
      <c r="AY96" s="127">
        <f>'007 - Zeleň náměstí '!J36</f>
        <v>0</v>
      </c>
      <c r="AZ96" s="127">
        <f>'007 - Zeleň náměstí '!F33</f>
        <v>0</v>
      </c>
      <c r="BA96" s="127">
        <f>'007 - Zeleň náměstí '!F34</f>
        <v>0</v>
      </c>
      <c r="BB96" s="127">
        <f>'007 - Zeleň náměstí '!F35</f>
        <v>0</v>
      </c>
      <c r="BC96" s="127">
        <f>'007 - Zeleň náměstí '!F36</f>
        <v>0</v>
      </c>
      <c r="BD96" s="129">
        <f>'007 - Zeleň náměstí '!F37</f>
        <v>0</v>
      </c>
      <c r="BE96" s="7"/>
      <c r="BT96" s="130" t="s">
        <v>84</v>
      </c>
      <c r="BV96" s="130" t="s">
        <v>78</v>
      </c>
      <c r="BW96" s="130" t="s">
        <v>89</v>
      </c>
      <c r="BX96" s="130" t="s">
        <v>5</v>
      </c>
      <c r="CL96" s="130" t="s">
        <v>1</v>
      </c>
      <c r="CM96" s="130" t="s">
        <v>86</v>
      </c>
    </row>
    <row r="97" s="7" customFormat="1" ht="16.5" customHeight="1">
      <c r="A97" s="118" t="s">
        <v>80</v>
      </c>
      <c r="B97" s="119"/>
      <c r="C97" s="120"/>
      <c r="D97" s="121" t="s">
        <v>90</v>
      </c>
      <c r="E97" s="121"/>
      <c r="F97" s="121"/>
      <c r="G97" s="121"/>
      <c r="H97" s="121"/>
      <c r="I97" s="122"/>
      <c r="J97" s="121" t="s">
        <v>91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'008 - Zeleň hřbitov'!J30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83</v>
      </c>
      <c r="AR97" s="125"/>
      <c r="AS97" s="131">
        <v>0</v>
      </c>
      <c r="AT97" s="132">
        <f>ROUND(SUM(AV97:AW97),2)</f>
        <v>0</v>
      </c>
      <c r="AU97" s="133">
        <f>'008 - Zeleň hřbitov'!P122</f>
        <v>0</v>
      </c>
      <c r="AV97" s="132">
        <f>'008 - Zeleň hřbitov'!J33</f>
        <v>0</v>
      </c>
      <c r="AW97" s="132">
        <f>'008 - Zeleň hřbitov'!J34</f>
        <v>0</v>
      </c>
      <c r="AX97" s="132">
        <f>'008 - Zeleň hřbitov'!J35</f>
        <v>0</v>
      </c>
      <c r="AY97" s="132">
        <f>'008 - Zeleň hřbitov'!J36</f>
        <v>0</v>
      </c>
      <c r="AZ97" s="132">
        <f>'008 - Zeleň hřbitov'!F33</f>
        <v>0</v>
      </c>
      <c r="BA97" s="132">
        <f>'008 - Zeleň hřbitov'!F34</f>
        <v>0</v>
      </c>
      <c r="BB97" s="132">
        <f>'008 - Zeleň hřbitov'!F35</f>
        <v>0</v>
      </c>
      <c r="BC97" s="132">
        <f>'008 - Zeleň hřbitov'!F36</f>
        <v>0</v>
      </c>
      <c r="BD97" s="134">
        <f>'008 - Zeleň hřbitov'!F37</f>
        <v>0</v>
      </c>
      <c r="BE97" s="7"/>
      <c r="BT97" s="130" t="s">
        <v>84</v>
      </c>
      <c r="BV97" s="130" t="s">
        <v>78</v>
      </c>
      <c r="BW97" s="130" t="s">
        <v>92</v>
      </c>
      <c r="BX97" s="130" t="s">
        <v>5</v>
      </c>
      <c r="CL97" s="130" t="s">
        <v>1</v>
      </c>
      <c r="CM97" s="130" t="s">
        <v>86</v>
      </c>
    </row>
    <row r="98" s="2" customFormat="1" ht="30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  <c r="AN99" s="66"/>
      <c r="AO99" s="66"/>
      <c r="AP99" s="66"/>
      <c r="AQ99" s="66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</sheetData>
  <sheetProtection sheet="1" formatColumns="0" formatRows="0" objects="1" scenarios="1" spinCount="100000" saltValue="BzJvmLt8NK/h/vCt15T6Dd8MbMGms9+6X0mM8eNLSt4SJGg38GTMKu6mWPx8KwieTry20yM4Bg5uzHcnW3j4SA==" hashValue="4g3//8S+GZpiOOAIkKCnCtYvUN6zoetkkUhgyJq3uZ2W3YTasN5xsy3u4Z7mpvbWHQrAKiqT/oq6KbRRIWTtEg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003 - Osttaní a vedlejší ...'!C2" display="/"/>
    <hyperlink ref="A96" location="'007 - Zeleň náměstí '!C2" display="/"/>
    <hyperlink ref="A97" location="'008 - Zeleň hřbitov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93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Stavební úpravy náměstí a hřbitova v Těrlicku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24. 5. 2024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ROUND(J119,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ROUND((SUM(BE119:BE133)),  2)</f>
        <v>0</v>
      </c>
      <c r="G33" s="37"/>
      <c r="H33" s="37"/>
      <c r="I33" s="154">
        <v>0.21</v>
      </c>
      <c r="J33" s="153">
        <f>ROUND(((SUM(BE119:BE133))*I33),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ROUND((SUM(BF119:BF133)),  2)</f>
        <v>0</v>
      </c>
      <c r="G34" s="37"/>
      <c r="H34" s="37"/>
      <c r="I34" s="154">
        <v>0.12</v>
      </c>
      <c r="J34" s="153">
        <f>ROUND(((SUM(BF119:BF133))*I34),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ROUND((SUM(BG119:BG133)),  2)</f>
        <v>0</v>
      </c>
      <c r="G35" s="37"/>
      <c r="H35" s="37"/>
      <c r="I35" s="154">
        <v>0.21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ROUND((SUM(BH119:BH133)),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ROUND((SUM(BI119:BI133)),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Stavební úpravy náměstí a hřbitova v Těrlicku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003 - Osttaní a vedlejší náklady 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Těrlicko</v>
      </c>
      <c r="G89" s="39"/>
      <c r="H89" s="39"/>
      <c r="I89" s="31" t="s">
        <v>22</v>
      </c>
      <c r="J89" s="78" t="str">
        <f>IF(J12="","",J12)</f>
        <v>24. 5. 2024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Obec Těrlicko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Barbora Kyšková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97</v>
      </c>
      <c r="D94" s="175"/>
      <c r="E94" s="175"/>
      <c r="F94" s="175"/>
      <c r="G94" s="175"/>
      <c r="H94" s="175"/>
      <c r="I94" s="175"/>
      <c r="J94" s="176" t="s">
        <v>98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99</v>
      </c>
      <c r="D96" s="39"/>
      <c r="E96" s="39"/>
      <c r="F96" s="39"/>
      <c r="G96" s="39"/>
      <c r="H96" s="39"/>
      <c r="I96" s="39"/>
      <c r="J96" s="109">
        <f>J119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100</v>
      </c>
    </row>
    <row r="97" s="9" customFormat="1" ht="24.96" customHeight="1">
      <c r="A97" s="9"/>
      <c r="B97" s="178"/>
      <c r="C97" s="179"/>
      <c r="D97" s="180" t="s">
        <v>101</v>
      </c>
      <c r="E97" s="181"/>
      <c r="F97" s="181"/>
      <c r="G97" s="181"/>
      <c r="H97" s="181"/>
      <c r="I97" s="181"/>
      <c r="J97" s="182">
        <f>J120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8"/>
      <c r="C98" s="179"/>
      <c r="D98" s="180" t="s">
        <v>102</v>
      </c>
      <c r="E98" s="181"/>
      <c r="F98" s="181"/>
      <c r="G98" s="181"/>
      <c r="H98" s="181"/>
      <c r="I98" s="181"/>
      <c r="J98" s="182">
        <f>J121</f>
        <v>0</v>
      </c>
      <c r="K98" s="179"/>
      <c r="L98" s="18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8"/>
      <c r="C99" s="179"/>
      <c r="D99" s="180" t="s">
        <v>103</v>
      </c>
      <c r="E99" s="181"/>
      <c r="F99" s="181"/>
      <c r="G99" s="181"/>
      <c r="H99" s="181"/>
      <c r="I99" s="181"/>
      <c r="J99" s="182">
        <f>J131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104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173" t="str">
        <f>E7</f>
        <v>Stavební úpravy náměstí a hřbitova v Těrlicku</v>
      </c>
      <c r="F109" s="31"/>
      <c r="G109" s="31"/>
      <c r="H109" s="31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94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75" t="str">
        <f>E9</f>
        <v xml:space="preserve">003 - Osttaní a vedlejší náklady 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9"/>
      <c r="E113" s="39"/>
      <c r="F113" s="26" t="str">
        <f>F12</f>
        <v>Těrlicko</v>
      </c>
      <c r="G113" s="39"/>
      <c r="H113" s="39"/>
      <c r="I113" s="31" t="s">
        <v>22</v>
      </c>
      <c r="J113" s="78" t="str">
        <f>IF(J12="","",J12)</f>
        <v>24. 5. 2024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24</v>
      </c>
      <c r="D115" s="39"/>
      <c r="E115" s="39"/>
      <c r="F115" s="26" t="str">
        <f>E15</f>
        <v>Obec Těrlicko</v>
      </c>
      <c r="G115" s="39"/>
      <c r="H115" s="39"/>
      <c r="I115" s="31" t="s">
        <v>30</v>
      </c>
      <c r="J115" s="35" t="str">
        <f>E21</f>
        <v xml:space="preserve"> 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28</v>
      </c>
      <c r="D116" s="39"/>
      <c r="E116" s="39"/>
      <c r="F116" s="26" t="str">
        <f>IF(E18="","",E18)</f>
        <v>Vyplň údaj</v>
      </c>
      <c r="G116" s="39"/>
      <c r="H116" s="39"/>
      <c r="I116" s="31" t="s">
        <v>33</v>
      </c>
      <c r="J116" s="35" t="str">
        <f>E24</f>
        <v>Barbora Kyšková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0" customFormat="1" ht="29.28" customHeight="1">
      <c r="A118" s="184"/>
      <c r="B118" s="185"/>
      <c r="C118" s="186" t="s">
        <v>105</v>
      </c>
      <c r="D118" s="187" t="s">
        <v>61</v>
      </c>
      <c r="E118" s="187" t="s">
        <v>57</v>
      </c>
      <c r="F118" s="187" t="s">
        <v>58</v>
      </c>
      <c r="G118" s="187" t="s">
        <v>106</v>
      </c>
      <c r="H118" s="187" t="s">
        <v>107</v>
      </c>
      <c r="I118" s="187" t="s">
        <v>108</v>
      </c>
      <c r="J118" s="187" t="s">
        <v>98</v>
      </c>
      <c r="K118" s="188" t="s">
        <v>109</v>
      </c>
      <c r="L118" s="189"/>
      <c r="M118" s="99" t="s">
        <v>1</v>
      </c>
      <c r="N118" s="100" t="s">
        <v>40</v>
      </c>
      <c r="O118" s="100" t="s">
        <v>110</v>
      </c>
      <c r="P118" s="100" t="s">
        <v>111</v>
      </c>
      <c r="Q118" s="100" t="s">
        <v>112</v>
      </c>
      <c r="R118" s="100" t="s">
        <v>113</v>
      </c>
      <c r="S118" s="100" t="s">
        <v>114</v>
      </c>
      <c r="T118" s="101" t="s">
        <v>115</v>
      </c>
      <c r="U118" s="184"/>
      <c r="V118" s="184"/>
      <c r="W118" s="184"/>
      <c r="X118" s="184"/>
      <c r="Y118" s="184"/>
      <c r="Z118" s="184"/>
      <c r="AA118" s="184"/>
      <c r="AB118" s="184"/>
      <c r="AC118" s="184"/>
      <c r="AD118" s="184"/>
      <c r="AE118" s="184"/>
    </row>
    <row r="119" s="2" customFormat="1" ht="22.8" customHeight="1">
      <c r="A119" s="37"/>
      <c r="B119" s="38"/>
      <c r="C119" s="106" t="s">
        <v>116</v>
      </c>
      <c r="D119" s="39"/>
      <c r="E119" s="39"/>
      <c r="F119" s="39"/>
      <c r="G119" s="39"/>
      <c r="H119" s="39"/>
      <c r="I119" s="39"/>
      <c r="J119" s="190">
        <f>BK119</f>
        <v>0</v>
      </c>
      <c r="K119" s="39"/>
      <c r="L119" s="43"/>
      <c r="M119" s="102"/>
      <c r="N119" s="191"/>
      <c r="O119" s="103"/>
      <c r="P119" s="192">
        <f>P120+P121+P131</f>
        <v>0</v>
      </c>
      <c r="Q119" s="103"/>
      <c r="R119" s="192">
        <f>R120+R121+R131</f>
        <v>0</v>
      </c>
      <c r="S119" s="103"/>
      <c r="T119" s="193">
        <f>T120+T121+T131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75</v>
      </c>
      <c r="AU119" s="16" t="s">
        <v>100</v>
      </c>
      <c r="BK119" s="194">
        <f>BK120+BK121+BK131</f>
        <v>0</v>
      </c>
    </row>
    <row r="120" s="11" customFormat="1" ht="25.92" customHeight="1">
      <c r="A120" s="11"/>
      <c r="B120" s="195"/>
      <c r="C120" s="196"/>
      <c r="D120" s="197" t="s">
        <v>75</v>
      </c>
      <c r="E120" s="198" t="s">
        <v>117</v>
      </c>
      <c r="F120" s="198" t="s">
        <v>118</v>
      </c>
      <c r="G120" s="196"/>
      <c r="H120" s="196"/>
      <c r="I120" s="199"/>
      <c r="J120" s="200">
        <f>BK120</f>
        <v>0</v>
      </c>
      <c r="K120" s="196"/>
      <c r="L120" s="201"/>
      <c r="M120" s="202"/>
      <c r="N120" s="203"/>
      <c r="O120" s="203"/>
      <c r="P120" s="204">
        <v>0</v>
      </c>
      <c r="Q120" s="203"/>
      <c r="R120" s="204">
        <v>0</v>
      </c>
      <c r="S120" s="203"/>
      <c r="T120" s="205"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06" t="s">
        <v>119</v>
      </c>
      <c r="AT120" s="207" t="s">
        <v>75</v>
      </c>
      <c r="AU120" s="207" t="s">
        <v>76</v>
      </c>
      <c r="AY120" s="206" t="s">
        <v>120</v>
      </c>
      <c r="BK120" s="208">
        <v>0</v>
      </c>
    </row>
    <row r="121" s="11" customFormat="1" ht="25.92" customHeight="1">
      <c r="A121" s="11"/>
      <c r="B121" s="195"/>
      <c r="C121" s="196"/>
      <c r="D121" s="197" t="s">
        <v>75</v>
      </c>
      <c r="E121" s="198" t="s">
        <v>121</v>
      </c>
      <c r="F121" s="198" t="s">
        <v>122</v>
      </c>
      <c r="G121" s="196"/>
      <c r="H121" s="196"/>
      <c r="I121" s="199"/>
      <c r="J121" s="200">
        <f>BK121</f>
        <v>0</v>
      </c>
      <c r="K121" s="196"/>
      <c r="L121" s="201"/>
      <c r="M121" s="202"/>
      <c r="N121" s="203"/>
      <c r="O121" s="203"/>
      <c r="P121" s="204">
        <f>SUM(P122:P130)</f>
        <v>0</v>
      </c>
      <c r="Q121" s="203"/>
      <c r="R121" s="204">
        <f>SUM(R122:R130)</f>
        <v>0</v>
      </c>
      <c r="S121" s="203"/>
      <c r="T121" s="205">
        <f>SUM(T122:T130)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206" t="s">
        <v>119</v>
      </c>
      <c r="AT121" s="207" t="s">
        <v>75</v>
      </c>
      <c r="AU121" s="207" t="s">
        <v>76</v>
      </c>
      <c r="AY121" s="206" t="s">
        <v>120</v>
      </c>
      <c r="BK121" s="208">
        <f>SUM(BK122:BK130)</f>
        <v>0</v>
      </c>
    </row>
    <row r="122" s="2" customFormat="1" ht="16.5" customHeight="1">
      <c r="A122" s="37"/>
      <c r="B122" s="38"/>
      <c r="C122" s="209" t="s">
        <v>123</v>
      </c>
      <c r="D122" s="209" t="s">
        <v>124</v>
      </c>
      <c r="E122" s="210" t="s">
        <v>125</v>
      </c>
      <c r="F122" s="211" t="s">
        <v>126</v>
      </c>
      <c r="G122" s="212" t="s">
        <v>127</v>
      </c>
      <c r="H122" s="213">
        <v>1</v>
      </c>
      <c r="I122" s="214"/>
      <c r="J122" s="215">
        <f>ROUND(I122*H122,2)</f>
        <v>0</v>
      </c>
      <c r="K122" s="211" t="s">
        <v>128</v>
      </c>
      <c r="L122" s="43"/>
      <c r="M122" s="216" t="s">
        <v>1</v>
      </c>
      <c r="N122" s="217" t="s">
        <v>41</v>
      </c>
      <c r="O122" s="90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0" t="s">
        <v>129</v>
      </c>
      <c r="AT122" s="220" t="s">
        <v>124</v>
      </c>
      <c r="AU122" s="220" t="s">
        <v>84</v>
      </c>
      <c r="AY122" s="16" t="s">
        <v>120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16" t="s">
        <v>84</v>
      </c>
      <c r="BK122" s="221">
        <f>ROUND(I122*H122,2)</f>
        <v>0</v>
      </c>
      <c r="BL122" s="16" t="s">
        <v>129</v>
      </c>
      <c r="BM122" s="220" t="s">
        <v>130</v>
      </c>
    </row>
    <row r="123" s="2" customFormat="1">
      <c r="A123" s="37"/>
      <c r="B123" s="38"/>
      <c r="C123" s="39"/>
      <c r="D123" s="222" t="s">
        <v>131</v>
      </c>
      <c r="E123" s="39"/>
      <c r="F123" s="223" t="s">
        <v>132</v>
      </c>
      <c r="G123" s="39"/>
      <c r="H123" s="39"/>
      <c r="I123" s="224"/>
      <c r="J123" s="39"/>
      <c r="K123" s="39"/>
      <c r="L123" s="43"/>
      <c r="M123" s="225"/>
      <c r="N123" s="226"/>
      <c r="O123" s="90"/>
      <c r="P123" s="90"/>
      <c r="Q123" s="90"/>
      <c r="R123" s="90"/>
      <c r="S123" s="90"/>
      <c r="T123" s="91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131</v>
      </c>
      <c r="AU123" s="16" t="s">
        <v>84</v>
      </c>
    </row>
    <row r="124" s="2" customFormat="1" ht="16.5" customHeight="1">
      <c r="A124" s="37"/>
      <c r="B124" s="38"/>
      <c r="C124" s="209" t="s">
        <v>133</v>
      </c>
      <c r="D124" s="209" t="s">
        <v>124</v>
      </c>
      <c r="E124" s="210" t="s">
        <v>134</v>
      </c>
      <c r="F124" s="211" t="s">
        <v>135</v>
      </c>
      <c r="G124" s="212" t="s">
        <v>127</v>
      </c>
      <c r="H124" s="213">
        <v>1</v>
      </c>
      <c r="I124" s="214"/>
      <c r="J124" s="215">
        <f>ROUND(I124*H124,2)</f>
        <v>0</v>
      </c>
      <c r="K124" s="211" t="s">
        <v>136</v>
      </c>
      <c r="L124" s="43"/>
      <c r="M124" s="216" t="s">
        <v>1</v>
      </c>
      <c r="N124" s="217" t="s">
        <v>41</v>
      </c>
      <c r="O124" s="90"/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0" t="s">
        <v>129</v>
      </c>
      <c r="AT124" s="220" t="s">
        <v>124</v>
      </c>
      <c r="AU124" s="220" t="s">
        <v>84</v>
      </c>
      <c r="AY124" s="16" t="s">
        <v>120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16" t="s">
        <v>84</v>
      </c>
      <c r="BK124" s="221">
        <f>ROUND(I124*H124,2)</f>
        <v>0</v>
      </c>
      <c r="BL124" s="16" t="s">
        <v>129</v>
      </c>
      <c r="BM124" s="220" t="s">
        <v>137</v>
      </c>
    </row>
    <row r="125" s="2" customFormat="1" ht="16.5" customHeight="1">
      <c r="A125" s="37"/>
      <c r="B125" s="38"/>
      <c r="C125" s="209" t="s">
        <v>119</v>
      </c>
      <c r="D125" s="209" t="s">
        <v>124</v>
      </c>
      <c r="E125" s="210" t="s">
        <v>138</v>
      </c>
      <c r="F125" s="211" t="s">
        <v>139</v>
      </c>
      <c r="G125" s="212" t="s">
        <v>127</v>
      </c>
      <c r="H125" s="213">
        <v>1</v>
      </c>
      <c r="I125" s="214"/>
      <c r="J125" s="215">
        <f>ROUND(I125*H125,2)</f>
        <v>0</v>
      </c>
      <c r="K125" s="211" t="s">
        <v>128</v>
      </c>
      <c r="L125" s="43"/>
      <c r="M125" s="216" t="s">
        <v>1</v>
      </c>
      <c r="N125" s="217" t="s">
        <v>41</v>
      </c>
      <c r="O125" s="90"/>
      <c r="P125" s="218">
        <f>O125*H125</f>
        <v>0</v>
      </c>
      <c r="Q125" s="218">
        <v>0</v>
      </c>
      <c r="R125" s="218">
        <f>Q125*H125</f>
        <v>0</v>
      </c>
      <c r="S125" s="218">
        <v>0</v>
      </c>
      <c r="T125" s="21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0" t="s">
        <v>129</v>
      </c>
      <c r="AT125" s="220" t="s">
        <v>124</v>
      </c>
      <c r="AU125" s="220" t="s">
        <v>84</v>
      </c>
      <c r="AY125" s="16" t="s">
        <v>120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16" t="s">
        <v>84</v>
      </c>
      <c r="BK125" s="221">
        <f>ROUND(I125*H125,2)</f>
        <v>0</v>
      </c>
      <c r="BL125" s="16" t="s">
        <v>129</v>
      </c>
      <c r="BM125" s="220" t="s">
        <v>140</v>
      </c>
    </row>
    <row r="126" s="2" customFormat="1">
      <c r="A126" s="37"/>
      <c r="B126" s="38"/>
      <c r="C126" s="39"/>
      <c r="D126" s="222" t="s">
        <v>131</v>
      </c>
      <c r="E126" s="39"/>
      <c r="F126" s="223" t="s">
        <v>141</v>
      </c>
      <c r="G126" s="39"/>
      <c r="H126" s="39"/>
      <c r="I126" s="224"/>
      <c r="J126" s="39"/>
      <c r="K126" s="39"/>
      <c r="L126" s="43"/>
      <c r="M126" s="225"/>
      <c r="N126" s="226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131</v>
      </c>
      <c r="AU126" s="16" t="s">
        <v>84</v>
      </c>
    </row>
    <row r="127" s="2" customFormat="1" ht="16.5" customHeight="1">
      <c r="A127" s="37"/>
      <c r="B127" s="38"/>
      <c r="C127" s="209" t="s">
        <v>142</v>
      </c>
      <c r="D127" s="209" t="s">
        <v>124</v>
      </c>
      <c r="E127" s="210" t="s">
        <v>143</v>
      </c>
      <c r="F127" s="211" t="s">
        <v>144</v>
      </c>
      <c r="G127" s="212" t="s">
        <v>127</v>
      </c>
      <c r="H127" s="213">
        <v>1</v>
      </c>
      <c r="I127" s="214"/>
      <c r="J127" s="215">
        <f>ROUND(I127*H127,2)</f>
        <v>0</v>
      </c>
      <c r="K127" s="211" t="s">
        <v>1</v>
      </c>
      <c r="L127" s="43"/>
      <c r="M127" s="216" t="s">
        <v>1</v>
      </c>
      <c r="N127" s="217" t="s">
        <v>41</v>
      </c>
      <c r="O127" s="90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0" t="s">
        <v>133</v>
      </c>
      <c r="AT127" s="220" t="s">
        <v>124</v>
      </c>
      <c r="AU127" s="220" t="s">
        <v>84</v>
      </c>
      <c r="AY127" s="16" t="s">
        <v>120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16" t="s">
        <v>84</v>
      </c>
      <c r="BK127" s="221">
        <f>ROUND(I127*H127,2)</f>
        <v>0</v>
      </c>
      <c r="BL127" s="16" t="s">
        <v>133</v>
      </c>
      <c r="BM127" s="220" t="s">
        <v>145</v>
      </c>
    </row>
    <row r="128" s="2" customFormat="1">
      <c r="A128" s="37"/>
      <c r="B128" s="38"/>
      <c r="C128" s="39"/>
      <c r="D128" s="222" t="s">
        <v>131</v>
      </c>
      <c r="E128" s="39"/>
      <c r="F128" s="223" t="s">
        <v>146</v>
      </c>
      <c r="G128" s="39"/>
      <c r="H128" s="39"/>
      <c r="I128" s="224"/>
      <c r="J128" s="39"/>
      <c r="K128" s="39"/>
      <c r="L128" s="43"/>
      <c r="M128" s="225"/>
      <c r="N128" s="226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131</v>
      </c>
      <c r="AU128" s="16" t="s">
        <v>84</v>
      </c>
    </row>
    <row r="129" s="2" customFormat="1" ht="21.75" customHeight="1">
      <c r="A129" s="37"/>
      <c r="B129" s="38"/>
      <c r="C129" s="209" t="s">
        <v>147</v>
      </c>
      <c r="D129" s="209" t="s">
        <v>124</v>
      </c>
      <c r="E129" s="210" t="s">
        <v>148</v>
      </c>
      <c r="F129" s="211" t="s">
        <v>149</v>
      </c>
      <c r="G129" s="212" t="s">
        <v>127</v>
      </c>
      <c r="H129" s="213">
        <v>1</v>
      </c>
      <c r="I129" s="214"/>
      <c r="J129" s="215">
        <f>ROUND(I129*H129,2)</f>
        <v>0</v>
      </c>
      <c r="K129" s="211" t="s">
        <v>1</v>
      </c>
      <c r="L129" s="43"/>
      <c r="M129" s="216" t="s">
        <v>1</v>
      </c>
      <c r="N129" s="217" t="s">
        <v>41</v>
      </c>
      <c r="O129" s="90"/>
      <c r="P129" s="218">
        <f>O129*H129</f>
        <v>0</v>
      </c>
      <c r="Q129" s="218">
        <v>0</v>
      </c>
      <c r="R129" s="218">
        <f>Q129*H129</f>
        <v>0</v>
      </c>
      <c r="S129" s="218">
        <v>0</v>
      </c>
      <c r="T129" s="21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0" t="s">
        <v>133</v>
      </c>
      <c r="AT129" s="220" t="s">
        <v>124</v>
      </c>
      <c r="AU129" s="220" t="s">
        <v>84</v>
      </c>
      <c r="AY129" s="16" t="s">
        <v>120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16" t="s">
        <v>84</v>
      </c>
      <c r="BK129" s="221">
        <f>ROUND(I129*H129,2)</f>
        <v>0</v>
      </c>
      <c r="BL129" s="16" t="s">
        <v>133</v>
      </c>
      <c r="BM129" s="220" t="s">
        <v>150</v>
      </c>
    </row>
    <row r="130" s="2" customFormat="1">
      <c r="A130" s="37"/>
      <c r="B130" s="38"/>
      <c r="C130" s="39"/>
      <c r="D130" s="222" t="s">
        <v>131</v>
      </c>
      <c r="E130" s="39"/>
      <c r="F130" s="223" t="s">
        <v>151</v>
      </c>
      <c r="G130" s="39"/>
      <c r="H130" s="39"/>
      <c r="I130" s="224"/>
      <c r="J130" s="39"/>
      <c r="K130" s="39"/>
      <c r="L130" s="43"/>
      <c r="M130" s="225"/>
      <c r="N130" s="226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131</v>
      </c>
      <c r="AU130" s="16" t="s">
        <v>84</v>
      </c>
    </row>
    <row r="131" s="11" customFormat="1" ht="25.92" customHeight="1">
      <c r="A131" s="11"/>
      <c r="B131" s="195"/>
      <c r="C131" s="196"/>
      <c r="D131" s="197" t="s">
        <v>75</v>
      </c>
      <c r="E131" s="198" t="s">
        <v>152</v>
      </c>
      <c r="F131" s="198" t="s">
        <v>153</v>
      </c>
      <c r="G131" s="196"/>
      <c r="H131" s="196"/>
      <c r="I131" s="199"/>
      <c r="J131" s="200">
        <f>BK131</f>
        <v>0</v>
      </c>
      <c r="K131" s="196"/>
      <c r="L131" s="201"/>
      <c r="M131" s="202"/>
      <c r="N131" s="203"/>
      <c r="O131" s="203"/>
      <c r="P131" s="204">
        <f>SUM(P132:P133)</f>
        <v>0</v>
      </c>
      <c r="Q131" s="203"/>
      <c r="R131" s="204">
        <f>SUM(R132:R133)</f>
        <v>0</v>
      </c>
      <c r="S131" s="203"/>
      <c r="T131" s="205">
        <f>SUM(T132:T133)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206" t="s">
        <v>119</v>
      </c>
      <c r="AT131" s="207" t="s">
        <v>75</v>
      </c>
      <c r="AU131" s="207" t="s">
        <v>76</v>
      </c>
      <c r="AY131" s="206" t="s">
        <v>120</v>
      </c>
      <c r="BK131" s="208">
        <f>SUM(BK132:BK133)</f>
        <v>0</v>
      </c>
    </row>
    <row r="132" s="2" customFormat="1" ht="16.5" customHeight="1">
      <c r="A132" s="37"/>
      <c r="B132" s="38"/>
      <c r="C132" s="209" t="s">
        <v>154</v>
      </c>
      <c r="D132" s="209" t="s">
        <v>124</v>
      </c>
      <c r="E132" s="210" t="s">
        <v>155</v>
      </c>
      <c r="F132" s="211" t="s">
        <v>156</v>
      </c>
      <c r="G132" s="212" t="s">
        <v>127</v>
      </c>
      <c r="H132" s="213">
        <v>1</v>
      </c>
      <c r="I132" s="214"/>
      <c r="J132" s="215">
        <f>ROUND(I132*H132,2)</f>
        <v>0</v>
      </c>
      <c r="K132" s="211" t="s">
        <v>128</v>
      </c>
      <c r="L132" s="43"/>
      <c r="M132" s="216" t="s">
        <v>1</v>
      </c>
      <c r="N132" s="217" t="s">
        <v>41</v>
      </c>
      <c r="O132" s="90"/>
      <c r="P132" s="218">
        <f>O132*H132</f>
        <v>0</v>
      </c>
      <c r="Q132" s="218">
        <v>0</v>
      </c>
      <c r="R132" s="218">
        <f>Q132*H132</f>
        <v>0</v>
      </c>
      <c r="S132" s="218">
        <v>0</v>
      </c>
      <c r="T132" s="21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0" t="s">
        <v>129</v>
      </c>
      <c r="AT132" s="220" t="s">
        <v>124</v>
      </c>
      <c r="AU132" s="220" t="s">
        <v>84</v>
      </c>
      <c r="AY132" s="16" t="s">
        <v>120</v>
      </c>
      <c r="BE132" s="221">
        <f>IF(N132="základní",J132,0)</f>
        <v>0</v>
      </c>
      <c r="BF132" s="221">
        <f>IF(N132="snížená",J132,0)</f>
        <v>0</v>
      </c>
      <c r="BG132" s="221">
        <f>IF(N132="zákl. přenesená",J132,0)</f>
        <v>0</v>
      </c>
      <c r="BH132" s="221">
        <f>IF(N132="sníž. přenesená",J132,0)</f>
        <v>0</v>
      </c>
      <c r="BI132" s="221">
        <f>IF(N132="nulová",J132,0)</f>
        <v>0</v>
      </c>
      <c r="BJ132" s="16" t="s">
        <v>84</v>
      </c>
      <c r="BK132" s="221">
        <f>ROUND(I132*H132,2)</f>
        <v>0</v>
      </c>
      <c r="BL132" s="16" t="s">
        <v>129</v>
      </c>
      <c r="BM132" s="220" t="s">
        <v>157</v>
      </c>
    </row>
    <row r="133" s="2" customFormat="1">
      <c r="A133" s="37"/>
      <c r="B133" s="38"/>
      <c r="C133" s="39"/>
      <c r="D133" s="222" t="s">
        <v>131</v>
      </c>
      <c r="E133" s="39"/>
      <c r="F133" s="223" t="s">
        <v>158</v>
      </c>
      <c r="G133" s="39"/>
      <c r="H133" s="39"/>
      <c r="I133" s="224"/>
      <c r="J133" s="39"/>
      <c r="K133" s="39"/>
      <c r="L133" s="43"/>
      <c r="M133" s="227"/>
      <c r="N133" s="228"/>
      <c r="O133" s="229"/>
      <c r="P133" s="229"/>
      <c r="Q133" s="229"/>
      <c r="R133" s="229"/>
      <c r="S133" s="229"/>
      <c r="T133" s="230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131</v>
      </c>
      <c r="AU133" s="16" t="s">
        <v>84</v>
      </c>
    </row>
    <row r="134" s="2" customFormat="1" ht="6.96" customHeight="1">
      <c r="A134" s="37"/>
      <c r="B134" s="65"/>
      <c r="C134" s="66"/>
      <c r="D134" s="66"/>
      <c r="E134" s="66"/>
      <c r="F134" s="66"/>
      <c r="G134" s="66"/>
      <c r="H134" s="66"/>
      <c r="I134" s="66"/>
      <c r="J134" s="66"/>
      <c r="K134" s="66"/>
      <c r="L134" s="43"/>
      <c r="M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</sheetData>
  <sheetProtection sheet="1" autoFilter="0" formatColumns="0" formatRows="0" objects="1" scenarios="1" spinCount="100000" saltValue="C1ic2XB15n7dOuZ43BVN23DEmbr9M5NNbl/z3X2dOhxF0NdYjmerg41/ESaHnrd7ivpmJMWoI/KXxpREK0P+Kw==" hashValue="1X0wPALAQZS8BJ4qYDvvkePY2U/qkkzUA2bo/q1gbsR8O5sn1lht1bS3MGR4c7LpzNOyXvRMlYkLCZLyzi50bA==" algorithmName="SHA-512" password="CC35"/>
  <autoFilter ref="C118:K133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93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Stavební úpravy náměstí a hřbitova v Těrlicku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159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24. 5. 2024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ROUND((SUM(BE122:BE203)),  2)</f>
        <v>0</v>
      </c>
      <c r="G33" s="37"/>
      <c r="H33" s="37"/>
      <c r="I33" s="154">
        <v>0.21</v>
      </c>
      <c r="J33" s="153">
        <f>ROUND(((SUM(BE122:BE203))*I33),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ROUND((SUM(BF122:BF203)),  2)</f>
        <v>0</v>
      </c>
      <c r="G34" s="37"/>
      <c r="H34" s="37"/>
      <c r="I34" s="154">
        <v>0.12</v>
      </c>
      <c r="J34" s="153">
        <f>ROUND(((SUM(BF122:BF203))*I34),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ROUND((SUM(BG122:BG203)),  2)</f>
        <v>0</v>
      </c>
      <c r="G35" s="37"/>
      <c r="H35" s="37"/>
      <c r="I35" s="154">
        <v>0.21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ROUND((SUM(BH122:BH203)),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ROUND((SUM(BI122:BI203)),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Stavební úpravy náměstí a hřbitova v Těrlicku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007 - Zeleň náměstí 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Těrlicko</v>
      </c>
      <c r="G89" s="39"/>
      <c r="H89" s="39"/>
      <c r="I89" s="31" t="s">
        <v>22</v>
      </c>
      <c r="J89" s="78" t="str">
        <f>IF(J12="","",J12)</f>
        <v>24. 5. 2024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Obec Těrlicko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Barbora Kyšková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97</v>
      </c>
      <c r="D94" s="175"/>
      <c r="E94" s="175"/>
      <c r="F94" s="175"/>
      <c r="G94" s="175"/>
      <c r="H94" s="175"/>
      <c r="I94" s="175"/>
      <c r="J94" s="176" t="s">
        <v>98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99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100</v>
      </c>
    </row>
    <row r="97" s="9" customFormat="1" ht="24.96" customHeight="1">
      <c r="A97" s="9"/>
      <c r="B97" s="178"/>
      <c r="C97" s="179"/>
      <c r="D97" s="180" t="s">
        <v>160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31"/>
      <c r="C98" s="232"/>
      <c r="D98" s="233" t="s">
        <v>161</v>
      </c>
      <c r="E98" s="234"/>
      <c r="F98" s="234"/>
      <c r="G98" s="234"/>
      <c r="H98" s="234"/>
      <c r="I98" s="234"/>
      <c r="J98" s="235">
        <f>J124</f>
        <v>0</v>
      </c>
      <c r="K98" s="232"/>
      <c r="L98" s="236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12" customFormat="1" ht="19.92" customHeight="1">
      <c r="A99" s="12"/>
      <c r="B99" s="231"/>
      <c r="C99" s="232"/>
      <c r="D99" s="233" t="s">
        <v>162</v>
      </c>
      <c r="E99" s="234"/>
      <c r="F99" s="234"/>
      <c r="G99" s="234"/>
      <c r="H99" s="234"/>
      <c r="I99" s="234"/>
      <c r="J99" s="235">
        <f>J135</f>
        <v>0</v>
      </c>
      <c r="K99" s="232"/>
      <c r="L99" s="236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s="12" customFormat="1" ht="19.92" customHeight="1">
      <c r="A100" s="12"/>
      <c r="B100" s="231"/>
      <c r="C100" s="232"/>
      <c r="D100" s="233" t="s">
        <v>163</v>
      </c>
      <c r="E100" s="234"/>
      <c r="F100" s="234"/>
      <c r="G100" s="234"/>
      <c r="H100" s="234"/>
      <c r="I100" s="234"/>
      <c r="J100" s="235">
        <f>J140</f>
        <v>0</v>
      </c>
      <c r="K100" s="232"/>
      <c r="L100" s="236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231"/>
      <c r="C101" s="232"/>
      <c r="D101" s="233" t="s">
        <v>164</v>
      </c>
      <c r="E101" s="234"/>
      <c r="F101" s="234"/>
      <c r="G101" s="234"/>
      <c r="H101" s="234"/>
      <c r="I101" s="234"/>
      <c r="J101" s="235">
        <f>J185</f>
        <v>0</v>
      </c>
      <c r="K101" s="232"/>
      <c r="L101" s="236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12" customFormat="1" ht="19.92" customHeight="1">
      <c r="A102" s="12"/>
      <c r="B102" s="231"/>
      <c r="C102" s="232"/>
      <c r="D102" s="233" t="s">
        <v>165</v>
      </c>
      <c r="E102" s="234"/>
      <c r="F102" s="234"/>
      <c r="G102" s="234"/>
      <c r="H102" s="234"/>
      <c r="I102" s="234"/>
      <c r="J102" s="235">
        <f>J202</f>
        <v>0</v>
      </c>
      <c r="K102" s="232"/>
      <c r="L102" s="236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104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73" t="str">
        <f>E7</f>
        <v>Stavební úpravy náměstí a hřbitova v Těrlicku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94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 xml:space="preserve">007 - Zeleň náměstí 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>Těrlicko</v>
      </c>
      <c r="G116" s="39"/>
      <c r="H116" s="39"/>
      <c r="I116" s="31" t="s">
        <v>22</v>
      </c>
      <c r="J116" s="78" t="str">
        <f>IF(J12="","",J12)</f>
        <v>24. 5. 2024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E15</f>
        <v>Obec Těrlicko</v>
      </c>
      <c r="G118" s="39"/>
      <c r="H118" s="39"/>
      <c r="I118" s="31" t="s">
        <v>30</v>
      </c>
      <c r="J118" s="35" t="str">
        <f>E21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28</v>
      </c>
      <c r="D119" s="39"/>
      <c r="E119" s="39"/>
      <c r="F119" s="26" t="str">
        <f>IF(E18="","",E18)</f>
        <v>Vyplň údaj</v>
      </c>
      <c r="G119" s="39"/>
      <c r="H119" s="39"/>
      <c r="I119" s="31" t="s">
        <v>33</v>
      </c>
      <c r="J119" s="35" t="str">
        <f>E24</f>
        <v>Barbora Kyšková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0" customFormat="1" ht="29.28" customHeight="1">
      <c r="A121" s="184"/>
      <c r="B121" s="185"/>
      <c r="C121" s="186" t="s">
        <v>105</v>
      </c>
      <c r="D121" s="187" t="s">
        <v>61</v>
      </c>
      <c r="E121" s="187" t="s">
        <v>57</v>
      </c>
      <c r="F121" s="187" t="s">
        <v>58</v>
      </c>
      <c r="G121" s="187" t="s">
        <v>106</v>
      </c>
      <c r="H121" s="187" t="s">
        <v>107</v>
      </c>
      <c r="I121" s="187" t="s">
        <v>108</v>
      </c>
      <c r="J121" s="187" t="s">
        <v>98</v>
      </c>
      <c r="K121" s="188" t="s">
        <v>109</v>
      </c>
      <c r="L121" s="189"/>
      <c r="M121" s="99" t="s">
        <v>1</v>
      </c>
      <c r="N121" s="100" t="s">
        <v>40</v>
      </c>
      <c r="O121" s="100" t="s">
        <v>110</v>
      </c>
      <c r="P121" s="100" t="s">
        <v>111</v>
      </c>
      <c r="Q121" s="100" t="s">
        <v>112</v>
      </c>
      <c r="R121" s="100" t="s">
        <v>113</v>
      </c>
      <c r="S121" s="100" t="s">
        <v>114</v>
      </c>
      <c r="T121" s="101" t="s">
        <v>115</v>
      </c>
      <c r="U121" s="184"/>
      <c r="V121" s="184"/>
      <c r="W121" s="184"/>
      <c r="X121" s="184"/>
      <c r="Y121" s="184"/>
      <c r="Z121" s="184"/>
      <c r="AA121" s="184"/>
      <c r="AB121" s="184"/>
      <c r="AC121" s="184"/>
      <c r="AD121" s="184"/>
      <c r="AE121" s="184"/>
    </row>
    <row r="122" s="2" customFormat="1" ht="22.8" customHeight="1">
      <c r="A122" s="37"/>
      <c r="B122" s="38"/>
      <c r="C122" s="106" t="s">
        <v>116</v>
      </c>
      <c r="D122" s="39"/>
      <c r="E122" s="39"/>
      <c r="F122" s="39"/>
      <c r="G122" s="39"/>
      <c r="H122" s="39"/>
      <c r="I122" s="39"/>
      <c r="J122" s="190">
        <f>BK122</f>
        <v>0</v>
      </c>
      <c r="K122" s="39"/>
      <c r="L122" s="43"/>
      <c r="M122" s="102"/>
      <c r="N122" s="191"/>
      <c r="O122" s="103"/>
      <c r="P122" s="192">
        <f>P123</f>
        <v>0</v>
      </c>
      <c r="Q122" s="103"/>
      <c r="R122" s="192">
        <f>R123</f>
        <v>62.101962</v>
      </c>
      <c r="S122" s="103"/>
      <c r="T122" s="193">
        <f>T123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75</v>
      </c>
      <c r="AU122" s="16" t="s">
        <v>100</v>
      </c>
      <c r="BK122" s="194">
        <f>BK123</f>
        <v>0</v>
      </c>
    </row>
    <row r="123" s="11" customFormat="1" ht="25.92" customHeight="1">
      <c r="A123" s="11"/>
      <c r="B123" s="195"/>
      <c r="C123" s="196"/>
      <c r="D123" s="197" t="s">
        <v>75</v>
      </c>
      <c r="E123" s="198" t="s">
        <v>166</v>
      </c>
      <c r="F123" s="198" t="s">
        <v>167</v>
      </c>
      <c r="G123" s="196"/>
      <c r="H123" s="196"/>
      <c r="I123" s="199"/>
      <c r="J123" s="200">
        <f>BK123</f>
        <v>0</v>
      </c>
      <c r="K123" s="196"/>
      <c r="L123" s="201"/>
      <c r="M123" s="202"/>
      <c r="N123" s="203"/>
      <c r="O123" s="203"/>
      <c r="P123" s="204">
        <f>P124+P135+P140+P185+P202</f>
        <v>0</v>
      </c>
      <c r="Q123" s="203"/>
      <c r="R123" s="204">
        <f>R124+R135+R140+R185+R202</f>
        <v>62.101962</v>
      </c>
      <c r="S123" s="203"/>
      <c r="T123" s="205">
        <f>T124+T135+T140+T185+T202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06" t="s">
        <v>84</v>
      </c>
      <c r="AT123" s="207" t="s">
        <v>75</v>
      </c>
      <c r="AU123" s="207" t="s">
        <v>76</v>
      </c>
      <c r="AY123" s="206" t="s">
        <v>120</v>
      </c>
      <c r="BK123" s="208">
        <f>BK124+BK135+BK140+BK185+BK202</f>
        <v>0</v>
      </c>
    </row>
    <row r="124" s="11" customFormat="1" ht="22.8" customHeight="1">
      <c r="A124" s="11"/>
      <c r="B124" s="195"/>
      <c r="C124" s="196"/>
      <c r="D124" s="197" t="s">
        <v>75</v>
      </c>
      <c r="E124" s="237" t="s">
        <v>168</v>
      </c>
      <c r="F124" s="237" t="s">
        <v>169</v>
      </c>
      <c r="G124" s="196"/>
      <c r="H124" s="196"/>
      <c r="I124" s="199"/>
      <c r="J124" s="238">
        <f>BK124</f>
        <v>0</v>
      </c>
      <c r="K124" s="196"/>
      <c r="L124" s="201"/>
      <c r="M124" s="202"/>
      <c r="N124" s="203"/>
      <c r="O124" s="203"/>
      <c r="P124" s="204">
        <f>SUM(P125:P134)</f>
        <v>0</v>
      </c>
      <c r="Q124" s="203"/>
      <c r="R124" s="204">
        <f>SUM(R125:R134)</f>
        <v>0</v>
      </c>
      <c r="S124" s="203"/>
      <c r="T124" s="205">
        <f>SUM(T125:T134)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06" t="s">
        <v>84</v>
      </c>
      <c r="AT124" s="207" t="s">
        <v>75</v>
      </c>
      <c r="AU124" s="207" t="s">
        <v>84</v>
      </c>
      <c r="AY124" s="206" t="s">
        <v>120</v>
      </c>
      <c r="BK124" s="208">
        <f>SUM(BK125:BK134)</f>
        <v>0</v>
      </c>
    </row>
    <row r="125" s="2" customFormat="1" ht="24.15" customHeight="1">
      <c r="A125" s="37"/>
      <c r="B125" s="38"/>
      <c r="C125" s="239" t="s">
        <v>84</v>
      </c>
      <c r="D125" s="239" t="s">
        <v>170</v>
      </c>
      <c r="E125" s="240" t="s">
        <v>171</v>
      </c>
      <c r="F125" s="241" t="s">
        <v>172</v>
      </c>
      <c r="G125" s="242" t="s">
        <v>173</v>
      </c>
      <c r="H125" s="243">
        <v>5</v>
      </c>
      <c r="I125" s="244"/>
      <c r="J125" s="245">
        <f>ROUND(I125*H125,2)</f>
        <v>0</v>
      </c>
      <c r="K125" s="241" t="s">
        <v>1</v>
      </c>
      <c r="L125" s="246"/>
      <c r="M125" s="247" t="s">
        <v>1</v>
      </c>
      <c r="N125" s="248" t="s">
        <v>41</v>
      </c>
      <c r="O125" s="90"/>
      <c r="P125" s="218">
        <f>O125*H125</f>
        <v>0</v>
      </c>
      <c r="Q125" s="218">
        <v>0</v>
      </c>
      <c r="R125" s="218">
        <f>Q125*H125</f>
        <v>0</v>
      </c>
      <c r="S125" s="218">
        <v>0</v>
      </c>
      <c r="T125" s="21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0" t="s">
        <v>142</v>
      </c>
      <c r="AT125" s="220" t="s">
        <v>170</v>
      </c>
      <c r="AU125" s="220" t="s">
        <v>86</v>
      </c>
      <c r="AY125" s="16" t="s">
        <v>120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16" t="s">
        <v>84</v>
      </c>
      <c r="BK125" s="221">
        <f>ROUND(I125*H125,2)</f>
        <v>0</v>
      </c>
      <c r="BL125" s="16" t="s">
        <v>133</v>
      </c>
      <c r="BM125" s="220" t="s">
        <v>174</v>
      </c>
    </row>
    <row r="126" s="2" customFormat="1">
      <c r="A126" s="37"/>
      <c r="B126" s="38"/>
      <c r="C126" s="39"/>
      <c r="D126" s="222" t="s">
        <v>131</v>
      </c>
      <c r="E126" s="39"/>
      <c r="F126" s="223" t="s">
        <v>175</v>
      </c>
      <c r="G126" s="39"/>
      <c r="H126" s="39"/>
      <c r="I126" s="224"/>
      <c r="J126" s="39"/>
      <c r="K126" s="39"/>
      <c r="L126" s="43"/>
      <c r="M126" s="225"/>
      <c r="N126" s="226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131</v>
      </c>
      <c r="AU126" s="16" t="s">
        <v>86</v>
      </c>
    </row>
    <row r="127" s="2" customFormat="1" ht="24.15" customHeight="1">
      <c r="A127" s="37"/>
      <c r="B127" s="38"/>
      <c r="C127" s="239" t="s">
        <v>86</v>
      </c>
      <c r="D127" s="239" t="s">
        <v>170</v>
      </c>
      <c r="E127" s="240" t="s">
        <v>176</v>
      </c>
      <c r="F127" s="241" t="s">
        <v>177</v>
      </c>
      <c r="G127" s="242" t="s">
        <v>173</v>
      </c>
      <c r="H127" s="243">
        <v>3</v>
      </c>
      <c r="I127" s="244"/>
      <c r="J127" s="245">
        <f>ROUND(I127*H127,2)</f>
        <v>0</v>
      </c>
      <c r="K127" s="241" t="s">
        <v>1</v>
      </c>
      <c r="L127" s="246"/>
      <c r="M127" s="247" t="s">
        <v>1</v>
      </c>
      <c r="N127" s="248" t="s">
        <v>41</v>
      </c>
      <c r="O127" s="90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0" t="s">
        <v>142</v>
      </c>
      <c r="AT127" s="220" t="s">
        <v>170</v>
      </c>
      <c r="AU127" s="220" t="s">
        <v>86</v>
      </c>
      <c r="AY127" s="16" t="s">
        <v>120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16" t="s">
        <v>84</v>
      </c>
      <c r="BK127" s="221">
        <f>ROUND(I127*H127,2)</f>
        <v>0</v>
      </c>
      <c r="BL127" s="16" t="s">
        <v>133</v>
      </c>
      <c r="BM127" s="220" t="s">
        <v>178</v>
      </c>
    </row>
    <row r="128" s="2" customFormat="1">
      <c r="A128" s="37"/>
      <c r="B128" s="38"/>
      <c r="C128" s="39"/>
      <c r="D128" s="222" t="s">
        <v>131</v>
      </c>
      <c r="E128" s="39"/>
      <c r="F128" s="223" t="s">
        <v>179</v>
      </c>
      <c r="G128" s="39"/>
      <c r="H128" s="39"/>
      <c r="I128" s="224"/>
      <c r="J128" s="39"/>
      <c r="K128" s="39"/>
      <c r="L128" s="43"/>
      <c r="M128" s="225"/>
      <c r="N128" s="226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131</v>
      </c>
      <c r="AU128" s="16" t="s">
        <v>86</v>
      </c>
    </row>
    <row r="129" s="2" customFormat="1" ht="24.15" customHeight="1">
      <c r="A129" s="37"/>
      <c r="B129" s="38"/>
      <c r="C129" s="239" t="s">
        <v>123</v>
      </c>
      <c r="D129" s="239" t="s">
        <v>170</v>
      </c>
      <c r="E129" s="240" t="s">
        <v>180</v>
      </c>
      <c r="F129" s="241" t="s">
        <v>181</v>
      </c>
      <c r="G129" s="242" t="s">
        <v>173</v>
      </c>
      <c r="H129" s="243">
        <v>2</v>
      </c>
      <c r="I129" s="244"/>
      <c r="J129" s="245">
        <f>ROUND(I129*H129,2)</f>
        <v>0</v>
      </c>
      <c r="K129" s="241" t="s">
        <v>1</v>
      </c>
      <c r="L129" s="246"/>
      <c r="M129" s="247" t="s">
        <v>1</v>
      </c>
      <c r="N129" s="248" t="s">
        <v>41</v>
      </c>
      <c r="O129" s="90"/>
      <c r="P129" s="218">
        <f>O129*H129</f>
        <v>0</v>
      </c>
      <c r="Q129" s="218">
        <v>0</v>
      </c>
      <c r="R129" s="218">
        <f>Q129*H129</f>
        <v>0</v>
      </c>
      <c r="S129" s="218">
        <v>0</v>
      </c>
      <c r="T129" s="21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0" t="s">
        <v>142</v>
      </c>
      <c r="AT129" s="220" t="s">
        <v>170</v>
      </c>
      <c r="AU129" s="220" t="s">
        <v>86</v>
      </c>
      <c r="AY129" s="16" t="s">
        <v>120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16" t="s">
        <v>84</v>
      </c>
      <c r="BK129" s="221">
        <f>ROUND(I129*H129,2)</f>
        <v>0</v>
      </c>
      <c r="BL129" s="16" t="s">
        <v>133</v>
      </c>
      <c r="BM129" s="220" t="s">
        <v>182</v>
      </c>
    </row>
    <row r="130" s="2" customFormat="1">
      <c r="A130" s="37"/>
      <c r="B130" s="38"/>
      <c r="C130" s="39"/>
      <c r="D130" s="222" t="s">
        <v>131</v>
      </c>
      <c r="E130" s="39"/>
      <c r="F130" s="223" t="s">
        <v>183</v>
      </c>
      <c r="G130" s="39"/>
      <c r="H130" s="39"/>
      <c r="I130" s="224"/>
      <c r="J130" s="39"/>
      <c r="K130" s="39"/>
      <c r="L130" s="43"/>
      <c r="M130" s="225"/>
      <c r="N130" s="226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131</v>
      </c>
      <c r="AU130" s="16" t="s">
        <v>86</v>
      </c>
    </row>
    <row r="131" s="2" customFormat="1" ht="24.15" customHeight="1">
      <c r="A131" s="37"/>
      <c r="B131" s="38"/>
      <c r="C131" s="239" t="s">
        <v>133</v>
      </c>
      <c r="D131" s="239" t="s">
        <v>170</v>
      </c>
      <c r="E131" s="240" t="s">
        <v>184</v>
      </c>
      <c r="F131" s="241" t="s">
        <v>185</v>
      </c>
      <c r="G131" s="242" t="s">
        <v>173</v>
      </c>
      <c r="H131" s="243">
        <v>1</v>
      </c>
      <c r="I131" s="244"/>
      <c r="J131" s="245">
        <f>ROUND(I131*H131,2)</f>
        <v>0</v>
      </c>
      <c r="K131" s="241" t="s">
        <v>1</v>
      </c>
      <c r="L131" s="246"/>
      <c r="M131" s="247" t="s">
        <v>1</v>
      </c>
      <c r="N131" s="248" t="s">
        <v>41</v>
      </c>
      <c r="O131" s="90"/>
      <c r="P131" s="218">
        <f>O131*H131</f>
        <v>0</v>
      </c>
      <c r="Q131" s="218">
        <v>0</v>
      </c>
      <c r="R131" s="218">
        <f>Q131*H131</f>
        <v>0</v>
      </c>
      <c r="S131" s="218">
        <v>0</v>
      </c>
      <c r="T131" s="21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0" t="s">
        <v>142</v>
      </c>
      <c r="AT131" s="220" t="s">
        <v>170</v>
      </c>
      <c r="AU131" s="220" t="s">
        <v>86</v>
      </c>
      <c r="AY131" s="16" t="s">
        <v>120</v>
      </c>
      <c r="BE131" s="221">
        <f>IF(N131="základní",J131,0)</f>
        <v>0</v>
      </c>
      <c r="BF131" s="221">
        <f>IF(N131="snížená",J131,0)</f>
        <v>0</v>
      </c>
      <c r="BG131" s="221">
        <f>IF(N131="zákl. přenesená",J131,0)</f>
        <v>0</v>
      </c>
      <c r="BH131" s="221">
        <f>IF(N131="sníž. přenesená",J131,0)</f>
        <v>0</v>
      </c>
      <c r="BI131" s="221">
        <f>IF(N131="nulová",J131,0)</f>
        <v>0</v>
      </c>
      <c r="BJ131" s="16" t="s">
        <v>84</v>
      </c>
      <c r="BK131" s="221">
        <f>ROUND(I131*H131,2)</f>
        <v>0</v>
      </c>
      <c r="BL131" s="16" t="s">
        <v>133</v>
      </c>
      <c r="BM131" s="220" t="s">
        <v>186</v>
      </c>
    </row>
    <row r="132" s="2" customFormat="1">
      <c r="A132" s="37"/>
      <c r="B132" s="38"/>
      <c r="C132" s="39"/>
      <c r="D132" s="222" t="s">
        <v>131</v>
      </c>
      <c r="E132" s="39"/>
      <c r="F132" s="223" t="s">
        <v>183</v>
      </c>
      <c r="G132" s="39"/>
      <c r="H132" s="39"/>
      <c r="I132" s="224"/>
      <c r="J132" s="39"/>
      <c r="K132" s="39"/>
      <c r="L132" s="43"/>
      <c r="M132" s="225"/>
      <c r="N132" s="226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131</v>
      </c>
      <c r="AU132" s="16" t="s">
        <v>86</v>
      </c>
    </row>
    <row r="133" s="2" customFormat="1" ht="24.15" customHeight="1">
      <c r="A133" s="37"/>
      <c r="B133" s="38"/>
      <c r="C133" s="239" t="s">
        <v>119</v>
      </c>
      <c r="D133" s="239" t="s">
        <v>170</v>
      </c>
      <c r="E133" s="240" t="s">
        <v>187</v>
      </c>
      <c r="F133" s="241" t="s">
        <v>188</v>
      </c>
      <c r="G133" s="242" t="s">
        <v>173</v>
      </c>
      <c r="H133" s="243">
        <v>1</v>
      </c>
      <c r="I133" s="244"/>
      <c r="J133" s="245">
        <f>ROUND(I133*H133,2)</f>
        <v>0</v>
      </c>
      <c r="K133" s="241" t="s">
        <v>1</v>
      </c>
      <c r="L133" s="246"/>
      <c r="M133" s="247" t="s">
        <v>1</v>
      </c>
      <c r="N133" s="248" t="s">
        <v>41</v>
      </c>
      <c r="O133" s="90"/>
      <c r="P133" s="218">
        <f>O133*H133</f>
        <v>0</v>
      </c>
      <c r="Q133" s="218">
        <v>0</v>
      </c>
      <c r="R133" s="218">
        <f>Q133*H133</f>
        <v>0</v>
      </c>
      <c r="S133" s="218">
        <v>0</v>
      </c>
      <c r="T133" s="21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0" t="s">
        <v>142</v>
      </c>
      <c r="AT133" s="220" t="s">
        <v>170</v>
      </c>
      <c r="AU133" s="220" t="s">
        <v>86</v>
      </c>
      <c r="AY133" s="16" t="s">
        <v>120</v>
      </c>
      <c r="BE133" s="221">
        <f>IF(N133="základní",J133,0)</f>
        <v>0</v>
      </c>
      <c r="BF133" s="221">
        <f>IF(N133="snížená",J133,0)</f>
        <v>0</v>
      </c>
      <c r="BG133" s="221">
        <f>IF(N133="zákl. přenesená",J133,0)</f>
        <v>0</v>
      </c>
      <c r="BH133" s="221">
        <f>IF(N133="sníž. přenesená",J133,0)</f>
        <v>0</v>
      </c>
      <c r="BI133" s="221">
        <f>IF(N133="nulová",J133,0)</f>
        <v>0</v>
      </c>
      <c r="BJ133" s="16" t="s">
        <v>84</v>
      </c>
      <c r="BK133" s="221">
        <f>ROUND(I133*H133,2)</f>
        <v>0</v>
      </c>
      <c r="BL133" s="16" t="s">
        <v>133</v>
      </c>
      <c r="BM133" s="220" t="s">
        <v>189</v>
      </c>
    </row>
    <row r="134" s="2" customFormat="1">
      <c r="A134" s="37"/>
      <c r="B134" s="38"/>
      <c r="C134" s="39"/>
      <c r="D134" s="222" t="s">
        <v>131</v>
      </c>
      <c r="E134" s="39"/>
      <c r="F134" s="223" t="s">
        <v>183</v>
      </c>
      <c r="G134" s="39"/>
      <c r="H134" s="39"/>
      <c r="I134" s="224"/>
      <c r="J134" s="39"/>
      <c r="K134" s="39"/>
      <c r="L134" s="43"/>
      <c r="M134" s="225"/>
      <c r="N134" s="226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131</v>
      </c>
      <c r="AU134" s="16" t="s">
        <v>86</v>
      </c>
    </row>
    <row r="135" s="11" customFormat="1" ht="22.8" customHeight="1">
      <c r="A135" s="11"/>
      <c r="B135" s="195"/>
      <c r="C135" s="196"/>
      <c r="D135" s="197" t="s">
        <v>75</v>
      </c>
      <c r="E135" s="237" t="s">
        <v>190</v>
      </c>
      <c r="F135" s="237" t="s">
        <v>191</v>
      </c>
      <c r="G135" s="196"/>
      <c r="H135" s="196"/>
      <c r="I135" s="199"/>
      <c r="J135" s="238">
        <f>BK135</f>
        <v>0</v>
      </c>
      <c r="K135" s="196"/>
      <c r="L135" s="201"/>
      <c r="M135" s="202"/>
      <c r="N135" s="203"/>
      <c r="O135" s="203"/>
      <c r="P135" s="204">
        <f>SUM(P136:P139)</f>
        <v>0</v>
      </c>
      <c r="Q135" s="203"/>
      <c r="R135" s="204">
        <f>SUM(R136:R139)</f>
        <v>62.1</v>
      </c>
      <c r="S135" s="203"/>
      <c r="T135" s="205">
        <f>SUM(T136:T139)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06" t="s">
        <v>84</v>
      </c>
      <c r="AT135" s="207" t="s">
        <v>75</v>
      </c>
      <c r="AU135" s="207" t="s">
        <v>84</v>
      </c>
      <c r="AY135" s="206" t="s">
        <v>120</v>
      </c>
      <c r="BK135" s="208">
        <f>SUM(BK136:BK139)</f>
        <v>0</v>
      </c>
    </row>
    <row r="136" s="2" customFormat="1" ht="24.15" customHeight="1">
      <c r="A136" s="37"/>
      <c r="B136" s="38"/>
      <c r="C136" s="209" t="s">
        <v>192</v>
      </c>
      <c r="D136" s="209" t="s">
        <v>124</v>
      </c>
      <c r="E136" s="210" t="s">
        <v>193</v>
      </c>
      <c r="F136" s="211" t="s">
        <v>194</v>
      </c>
      <c r="G136" s="212" t="s">
        <v>195</v>
      </c>
      <c r="H136" s="213">
        <v>621</v>
      </c>
      <c r="I136" s="214"/>
      <c r="J136" s="215">
        <f>ROUND(I136*H136,2)</f>
        <v>0</v>
      </c>
      <c r="K136" s="211" t="s">
        <v>1</v>
      </c>
      <c r="L136" s="43"/>
      <c r="M136" s="216" t="s">
        <v>1</v>
      </c>
      <c r="N136" s="217" t="s">
        <v>41</v>
      </c>
      <c r="O136" s="90"/>
      <c r="P136" s="218">
        <f>O136*H136</f>
        <v>0</v>
      </c>
      <c r="Q136" s="218">
        <v>0</v>
      </c>
      <c r="R136" s="218">
        <f>Q136*H136</f>
        <v>0</v>
      </c>
      <c r="S136" s="218">
        <v>0</v>
      </c>
      <c r="T136" s="21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0" t="s">
        <v>133</v>
      </c>
      <c r="AT136" s="220" t="s">
        <v>124</v>
      </c>
      <c r="AU136" s="220" t="s">
        <v>86</v>
      </c>
      <c r="AY136" s="16" t="s">
        <v>120</v>
      </c>
      <c r="BE136" s="221">
        <f>IF(N136="základní",J136,0)</f>
        <v>0</v>
      </c>
      <c r="BF136" s="221">
        <f>IF(N136="snížená",J136,0)</f>
        <v>0</v>
      </c>
      <c r="BG136" s="221">
        <f>IF(N136="zákl. přenesená",J136,0)</f>
        <v>0</v>
      </c>
      <c r="BH136" s="221">
        <f>IF(N136="sníž. přenesená",J136,0)</f>
        <v>0</v>
      </c>
      <c r="BI136" s="221">
        <f>IF(N136="nulová",J136,0)</f>
        <v>0</v>
      </c>
      <c r="BJ136" s="16" t="s">
        <v>84</v>
      </c>
      <c r="BK136" s="221">
        <f>ROUND(I136*H136,2)</f>
        <v>0</v>
      </c>
      <c r="BL136" s="16" t="s">
        <v>133</v>
      </c>
      <c r="BM136" s="220" t="s">
        <v>196</v>
      </c>
    </row>
    <row r="137" s="13" customFormat="1">
      <c r="A137" s="13"/>
      <c r="B137" s="249"/>
      <c r="C137" s="250"/>
      <c r="D137" s="222" t="s">
        <v>197</v>
      </c>
      <c r="E137" s="251" t="s">
        <v>1</v>
      </c>
      <c r="F137" s="252" t="s">
        <v>198</v>
      </c>
      <c r="G137" s="250"/>
      <c r="H137" s="253">
        <v>621</v>
      </c>
      <c r="I137" s="254"/>
      <c r="J137" s="250"/>
      <c r="K137" s="250"/>
      <c r="L137" s="255"/>
      <c r="M137" s="256"/>
      <c r="N137" s="257"/>
      <c r="O137" s="257"/>
      <c r="P137" s="257"/>
      <c r="Q137" s="257"/>
      <c r="R137" s="257"/>
      <c r="S137" s="257"/>
      <c r="T137" s="25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9" t="s">
        <v>197</v>
      </c>
      <c r="AU137" s="259" t="s">
        <v>86</v>
      </c>
      <c r="AV137" s="13" t="s">
        <v>86</v>
      </c>
      <c r="AW137" s="13" t="s">
        <v>32</v>
      </c>
      <c r="AX137" s="13" t="s">
        <v>84</v>
      </c>
      <c r="AY137" s="259" t="s">
        <v>120</v>
      </c>
    </row>
    <row r="138" s="2" customFormat="1" ht="24.15" customHeight="1">
      <c r="A138" s="37"/>
      <c r="B138" s="38"/>
      <c r="C138" s="239" t="s">
        <v>199</v>
      </c>
      <c r="D138" s="239" t="s">
        <v>170</v>
      </c>
      <c r="E138" s="240" t="s">
        <v>200</v>
      </c>
      <c r="F138" s="241" t="s">
        <v>201</v>
      </c>
      <c r="G138" s="242" t="s">
        <v>202</v>
      </c>
      <c r="H138" s="243">
        <v>62.1</v>
      </c>
      <c r="I138" s="244"/>
      <c r="J138" s="245">
        <f>ROUND(I138*H138,2)</f>
        <v>0</v>
      </c>
      <c r="K138" s="241" t="s">
        <v>1</v>
      </c>
      <c r="L138" s="246"/>
      <c r="M138" s="247" t="s">
        <v>1</v>
      </c>
      <c r="N138" s="248" t="s">
        <v>41</v>
      </c>
      <c r="O138" s="90"/>
      <c r="P138" s="218">
        <f>O138*H138</f>
        <v>0</v>
      </c>
      <c r="Q138" s="218">
        <v>1</v>
      </c>
      <c r="R138" s="218">
        <f>Q138*H138</f>
        <v>62.1</v>
      </c>
      <c r="S138" s="218">
        <v>0</v>
      </c>
      <c r="T138" s="21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0" t="s">
        <v>142</v>
      </c>
      <c r="AT138" s="220" t="s">
        <v>170</v>
      </c>
      <c r="AU138" s="220" t="s">
        <v>86</v>
      </c>
      <c r="AY138" s="16" t="s">
        <v>120</v>
      </c>
      <c r="BE138" s="221">
        <f>IF(N138="základní",J138,0)</f>
        <v>0</v>
      </c>
      <c r="BF138" s="221">
        <f>IF(N138="snížená",J138,0)</f>
        <v>0</v>
      </c>
      <c r="BG138" s="221">
        <f>IF(N138="zákl. přenesená",J138,0)</f>
        <v>0</v>
      </c>
      <c r="BH138" s="221">
        <f>IF(N138="sníž. přenesená",J138,0)</f>
        <v>0</v>
      </c>
      <c r="BI138" s="221">
        <f>IF(N138="nulová",J138,0)</f>
        <v>0</v>
      </c>
      <c r="BJ138" s="16" t="s">
        <v>84</v>
      </c>
      <c r="BK138" s="221">
        <f>ROUND(I138*H138,2)</f>
        <v>0</v>
      </c>
      <c r="BL138" s="16" t="s">
        <v>133</v>
      </c>
      <c r="BM138" s="220" t="s">
        <v>203</v>
      </c>
    </row>
    <row r="139" s="13" customFormat="1">
      <c r="A139" s="13"/>
      <c r="B139" s="249"/>
      <c r="C139" s="250"/>
      <c r="D139" s="222" t="s">
        <v>197</v>
      </c>
      <c r="E139" s="251" t="s">
        <v>1</v>
      </c>
      <c r="F139" s="252" t="s">
        <v>204</v>
      </c>
      <c r="G139" s="250"/>
      <c r="H139" s="253">
        <v>62.1</v>
      </c>
      <c r="I139" s="254"/>
      <c r="J139" s="250"/>
      <c r="K139" s="250"/>
      <c r="L139" s="255"/>
      <c r="M139" s="256"/>
      <c r="N139" s="257"/>
      <c r="O139" s="257"/>
      <c r="P139" s="257"/>
      <c r="Q139" s="257"/>
      <c r="R139" s="257"/>
      <c r="S139" s="257"/>
      <c r="T139" s="25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9" t="s">
        <v>197</v>
      </c>
      <c r="AU139" s="259" t="s">
        <v>86</v>
      </c>
      <c r="AV139" s="13" t="s">
        <v>86</v>
      </c>
      <c r="AW139" s="13" t="s">
        <v>32</v>
      </c>
      <c r="AX139" s="13" t="s">
        <v>84</v>
      </c>
      <c r="AY139" s="259" t="s">
        <v>120</v>
      </c>
    </row>
    <row r="140" s="11" customFormat="1" ht="22.8" customHeight="1">
      <c r="A140" s="11"/>
      <c r="B140" s="195"/>
      <c r="C140" s="196"/>
      <c r="D140" s="197" t="s">
        <v>75</v>
      </c>
      <c r="E140" s="237" t="s">
        <v>84</v>
      </c>
      <c r="F140" s="237" t="s">
        <v>205</v>
      </c>
      <c r="G140" s="196"/>
      <c r="H140" s="196"/>
      <c r="I140" s="199"/>
      <c r="J140" s="238">
        <f>BK140</f>
        <v>0</v>
      </c>
      <c r="K140" s="196"/>
      <c r="L140" s="201"/>
      <c r="M140" s="202"/>
      <c r="N140" s="203"/>
      <c r="O140" s="203"/>
      <c r="P140" s="204">
        <f>SUM(P141:P184)</f>
        <v>0</v>
      </c>
      <c r="Q140" s="203"/>
      <c r="R140" s="204">
        <f>SUM(R141:R184)</f>
        <v>0.00072</v>
      </c>
      <c r="S140" s="203"/>
      <c r="T140" s="205">
        <f>SUM(T141:T184)</f>
        <v>0</v>
      </c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R140" s="206" t="s">
        <v>84</v>
      </c>
      <c r="AT140" s="207" t="s">
        <v>75</v>
      </c>
      <c r="AU140" s="207" t="s">
        <v>84</v>
      </c>
      <c r="AY140" s="206" t="s">
        <v>120</v>
      </c>
      <c r="BK140" s="208">
        <f>SUM(BK141:BK184)</f>
        <v>0</v>
      </c>
    </row>
    <row r="141" s="2" customFormat="1" ht="24.15" customHeight="1">
      <c r="A141" s="37"/>
      <c r="B141" s="38"/>
      <c r="C141" s="209" t="s">
        <v>142</v>
      </c>
      <c r="D141" s="209" t="s">
        <v>124</v>
      </c>
      <c r="E141" s="210" t="s">
        <v>206</v>
      </c>
      <c r="F141" s="211" t="s">
        <v>207</v>
      </c>
      <c r="G141" s="212" t="s">
        <v>195</v>
      </c>
      <c r="H141" s="213">
        <v>155.25</v>
      </c>
      <c r="I141" s="214"/>
      <c r="J141" s="215">
        <f>ROUND(I141*H141,2)</f>
        <v>0</v>
      </c>
      <c r="K141" s="211" t="s">
        <v>208</v>
      </c>
      <c r="L141" s="43"/>
      <c r="M141" s="216" t="s">
        <v>1</v>
      </c>
      <c r="N141" s="217" t="s">
        <v>41</v>
      </c>
      <c r="O141" s="90"/>
      <c r="P141" s="218">
        <f>O141*H141</f>
        <v>0</v>
      </c>
      <c r="Q141" s="218">
        <v>0</v>
      </c>
      <c r="R141" s="218">
        <f>Q141*H141</f>
        <v>0</v>
      </c>
      <c r="S141" s="218">
        <v>0</v>
      </c>
      <c r="T141" s="21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0" t="s">
        <v>133</v>
      </c>
      <c r="AT141" s="220" t="s">
        <v>124</v>
      </c>
      <c r="AU141" s="220" t="s">
        <v>86</v>
      </c>
      <c r="AY141" s="16" t="s">
        <v>120</v>
      </c>
      <c r="BE141" s="221">
        <f>IF(N141="základní",J141,0)</f>
        <v>0</v>
      </c>
      <c r="BF141" s="221">
        <f>IF(N141="snížená",J141,0)</f>
        <v>0</v>
      </c>
      <c r="BG141" s="221">
        <f>IF(N141="zákl. přenesená",J141,0)</f>
        <v>0</v>
      </c>
      <c r="BH141" s="221">
        <f>IF(N141="sníž. přenesená",J141,0)</f>
        <v>0</v>
      </c>
      <c r="BI141" s="221">
        <f>IF(N141="nulová",J141,0)</f>
        <v>0</v>
      </c>
      <c r="BJ141" s="16" t="s">
        <v>84</v>
      </c>
      <c r="BK141" s="221">
        <f>ROUND(I141*H141,2)</f>
        <v>0</v>
      </c>
      <c r="BL141" s="16" t="s">
        <v>133</v>
      </c>
      <c r="BM141" s="220" t="s">
        <v>209</v>
      </c>
    </row>
    <row r="142" s="13" customFormat="1">
      <c r="A142" s="13"/>
      <c r="B142" s="249"/>
      <c r="C142" s="250"/>
      <c r="D142" s="222" t="s">
        <v>197</v>
      </c>
      <c r="E142" s="251" t="s">
        <v>1</v>
      </c>
      <c r="F142" s="252" t="s">
        <v>210</v>
      </c>
      <c r="G142" s="250"/>
      <c r="H142" s="253">
        <v>155.25</v>
      </c>
      <c r="I142" s="254"/>
      <c r="J142" s="250"/>
      <c r="K142" s="250"/>
      <c r="L142" s="255"/>
      <c r="M142" s="256"/>
      <c r="N142" s="257"/>
      <c r="O142" s="257"/>
      <c r="P142" s="257"/>
      <c r="Q142" s="257"/>
      <c r="R142" s="257"/>
      <c r="S142" s="257"/>
      <c r="T142" s="25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9" t="s">
        <v>197</v>
      </c>
      <c r="AU142" s="259" t="s">
        <v>86</v>
      </c>
      <c r="AV142" s="13" t="s">
        <v>86</v>
      </c>
      <c r="AW142" s="13" t="s">
        <v>32</v>
      </c>
      <c r="AX142" s="13" t="s">
        <v>84</v>
      </c>
      <c r="AY142" s="259" t="s">
        <v>120</v>
      </c>
    </row>
    <row r="143" s="2" customFormat="1" ht="33" customHeight="1">
      <c r="A143" s="37"/>
      <c r="B143" s="38"/>
      <c r="C143" s="209" t="s">
        <v>147</v>
      </c>
      <c r="D143" s="209" t="s">
        <v>124</v>
      </c>
      <c r="E143" s="210" t="s">
        <v>211</v>
      </c>
      <c r="F143" s="211" t="s">
        <v>212</v>
      </c>
      <c r="G143" s="212" t="s">
        <v>195</v>
      </c>
      <c r="H143" s="213">
        <v>621</v>
      </c>
      <c r="I143" s="214"/>
      <c r="J143" s="215">
        <f>ROUND(I143*H143,2)</f>
        <v>0</v>
      </c>
      <c r="K143" s="211" t="s">
        <v>1</v>
      </c>
      <c r="L143" s="43"/>
      <c r="M143" s="216" t="s">
        <v>1</v>
      </c>
      <c r="N143" s="217" t="s">
        <v>41</v>
      </c>
      <c r="O143" s="90"/>
      <c r="P143" s="218">
        <f>O143*H143</f>
        <v>0</v>
      </c>
      <c r="Q143" s="218">
        <v>0</v>
      </c>
      <c r="R143" s="218">
        <f>Q143*H143</f>
        <v>0</v>
      </c>
      <c r="S143" s="218">
        <v>0</v>
      </c>
      <c r="T143" s="21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0" t="s">
        <v>133</v>
      </c>
      <c r="AT143" s="220" t="s">
        <v>124</v>
      </c>
      <c r="AU143" s="220" t="s">
        <v>86</v>
      </c>
      <c r="AY143" s="16" t="s">
        <v>120</v>
      </c>
      <c r="BE143" s="221">
        <f>IF(N143="základní",J143,0)</f>
        <v>0</v>
      </c>
      <c r="BF143" s="221">
        <f>IF(N143="snížená",J143,0)</f>
        <v>0</v>
      </c>
      <c r="BG143" s="221">
        <f>IF(N143="zákl. přenesená",J143,0)</f>
        <v>0</v>
      </c>
      <c r="BH143" s="221">
        <f>IF(N143="sníž. přenesená",J143,0)</f>
        <v>0</v>
      </c>
      <c r="BI143" s="221">
        <f>IF(N143="nulová",J143,0)</f>
        <v>0</v>
      </c>
      <c r="BJ143" s="16" t="s">
        <v>84</v>
      </c>
      <c r="BK143" s="221">
        <f>ROUND(I143*H143,2)</f>
        <v>0</v>
      </c>
      <c r="BL143" s="16" t="s">
        <v>133</v>
      </c>
      <c r="BM143" s="220" t="s">
        <v>213</v>
      </c>
    </row>
    <row r="144" s="13" customFormat="1">
      <c r="A144" s="13"/>
      <c r="B144" s="249"/>
      <c r="C144" s="250"/>
      <c r="D144" s="222" t="s">
        <v>197</v>
      </c>
      <c r="E144" s="251" t="s">
        <v>1</v>
      </c>
      <c r="F144" s="252" t="s">
        <v>214</v>
      </c>
      <c r="G144" s="250"/>
      <c r="H144" s="253">
        <v>621</v>
      </c>
      <c r="I144" s="254"/>
      <c r="J144" s="250"/>
      <c r="K144" s="250"/>
      <c r="L144" s="255"/>
      <c r="M144" s="256"/>
      <c r="N144" s="257"/>
      <c r="O144" s="257"/>
      <c r="P144" s="257"/>
      <c r="Q144" s="257"/>
      <c r="R144" s="257"/>
      <c r="S144" s="257"/>
      <c r="T144" s="25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9" t="s">
        <v>197</v>
      </c>
      <c r="AU144" s="259" t="s">
        <v>86</v>
      </c>
      <c r="AV144" s="13" t="s">
        <v>86</v>
      </c>
      <c r="AW144" s="13" t="s">
        <v>32</v>
      </c>
      <c r="AX144" s="13" t="s">
        <v>84</v>
      </c>
      <c r="AY144" s="259" t="s">
        <v>120</v>
      </c>
    </row>
    <row r="145" s="2" customFormat="1" ht="24.15" customHeight="1">
      <c r="A145" s="37"/>
      <c r="B145" s="38"/>
      <c r="C145" s="209" t="s">
        <v>154</v>
      </c>
      <c r="D145" s="209" t="s">
        <v>124</v>
      </c>
      <c r="E145" s="210" t="s">
        <v>215</v>
      </c>
      <c r="F145" s="211" t="s">
        <v>216</v>
      </c>
      <c r="G145" s="212" t="s">
        <v>195</v>
      </c>
      <c r="H145" s="213">
        <v>621</v>
      </c>
      <c r="I145" s="214"/>
      <c r="J145" s="215">
        <f>ROUND(I145*H145,2)</f>
        <v>0</v>
      </c>
      <c r="K145" s="211" t="s">
        <v>1</v>
      </c>
      <c r="L145" s="43"/>
      <c r="M145" s="216" t="s">
        <v>1</v>
      </c>
      <c r="N145" s="217" t="s">
        <v>41</v>
      </c>
      <c r="O145" s="90"/>
      <c r="P145" s="218">
        <f>O145*H145</f>
        <v>0</v>
      </c>
      <c r="Q145" s="218">
        <v>0</v>
      </c>
      <c r="R145" s="218">
        <f>Q145*H145</f>
        <v>0</v>
      </c>
      <c r="S145" s="218">
        <v>0</v>
      </c>
      <c r="T145" s="21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0" t="s">
        <v>133</v>
      </c>
      <c r="AT145" s="220" t="s">
        <v>124</v>
      </c>
      <c r="AU145" s="220" t="s">
        <v>86</v>
      </c>
      <c r="AY145" s="16" t="s">
        <v>120</v>
      </c>
      <c r="BE145" s="221">
        <f>IF(N145="základní",J145,0)</f>
        <v>0</v>
      </c>
      <c r="BF145" s="221">
        <f>IF(N145="snížená",J145,0)</f>
        <v>0</v>
      </c>
      <c r="BG145" s="221">
        <f>IF(N145="zákl. přenesená",J145,0)</f>
        <v>0</v>
      </c>
      <c r="BH145" s="221">
        <f>IF(N145="sníž. přenesená",J145,0)</f>
        <v>0</v>
      </c>
      <c r="BI145" s="221">
        <f>IF(N145="nulová",J145,0)</f>
        <v>0</v>
      </c>
      <c r="BJ145" s="16" t="s">
        <v>84</v>
      </c>
      <c r="BK145" s="221">
        <f>ROUND(I145*H145,2)</f>
        <v>0</v>
      </c>
      <c r="BL145" s="16" t="s">
        <v>133</v>
      </c>
      <c r="BM145" s="220" t="s">
        <v>217</v>
      </c>
    </row>
    <row r="146" s="13" customFormat="1">
      <c r="A146" s="13"/>
      <c r="B146" s="249"/>
      <c r="C146" s="250"/>
      <c r="D146" s="222" t="s">
        <v>197</v>
      </c>
      <c r="E146" s="251" t="s">
        <v>1</v>
      </c>
      <c r="F146" s="252" t="s">
        <v>218</v>
      </c>
      <c r="G146" s="250"/>
      <c r="H146" s="253">
        <v>621</v>
      </c>
      <c r="I146" s="254"/>
      <c r="J146" s="250"/>
      <c r="K146" s="250"/>
      <c r="L146" s="255"/>
      <c r="M146" s="256"/>
      <c r="N146" s="257"/>
      <c r="O146" s="257"/>
      <c r="P146" s="257"/>
      <c r="Q146" s="257"/>
      <c r="R146" s="257"/>
      <c r="S146" s="257"/>
      <c r="T146" s="25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9" t="s">
        <v>197</v>
      </c>
      <c r="AU146" s="259" t="s">
        <v>86</v>
      </c>
      <c r="AV146" s="13" t="s">
        <v>86</v>
      </c>
      <c r="AW146" s="13" t="s">
        <v>32</v>
      </c>
      <c r="AX146" s="13" t="s">
        <v>84</v>
      </c>
      <c r="AY146" s="259" t="s">
        <v>120</v>
      </c>
    </row>
    <row r="147" s="2" customFormat="1" ht="24.15" customHeight="1">
      <c r="A147" s="37"/>
      <c r="B147" s="38"/>
      <c r="C147" s="209" t="s">
        <v>219</v>
      </c>
      <c r="D147" s="209" t="s">
        <v>124</v>
      </c>
      <c r="E147" s="210" t="s">
        <v>220</v>
      </c>
      <c r="F147" s="211" t="s">
        <v>221</v>
      </c>
      <c r="G147" s="212" t="s">
        <v>195</v>
      </c>
      <c r="H147" s="213">
        <v>621</v>
      </c>
      <c r="I147" s="214"/>
      <c r="J147" s="215">
        <f>ROUND(I147*H147,2)</f>
        <v>0</v>
      </c>
      <c r="K147" s="211" t="s">
        <v>1</v>
      </c>
      <c r="L147" s="43"/>
      <c r="M147" s="216" t="s">
        <v>1</v>
      </c>
      <c r="N147" s="217" t="s">
        <v>41</v>
      </c>
      <c r="O147" s="90"/>
      <c r="P147" s="218">
        <f>O147*H147</f>
        <v>0</v>
      </c>
      <c r="Q147" s="218">
        <v>0</v>
      </c>
      <c r="R147" s="218">
        <f>Q147*H147</f>
        <v>0</v>
      </c>
      <c r="S147" s="218">
        <v>0</v>
      </c>
      <c r="T147" s="21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0" t="s">
        <v>133</v>
      </c>
      <c r="AT147" s="220" t="s">
        <v>124</v>
      </c>
      <c r="AU147" s="220" t="s">
        <v>86</v>
      </c>
      <c r="AY147" s="16" t="s">
        <v>120</v>
      </c>
      <c r="BE147" s="221">
        <f>IF(N147="základní",J147,0)</f>
        <v>0</v>
      </c>
      <c r="BF147" s="221">
        <f>IF(N147="snížená",J147,0)</f>
        <v>0</v>
      </c>
      <c r="BG147" s="221">
        <f>IF(N147="zákl. přenesená",J147,0)</f>
        <v>0</v>
      </c>
      <c r="BH147" s="221">
        <f>IF(N147="sníž. přenesená",J147,0)</f>
        <v>0</v>
      </c>
      <c r="BI147" s="221">
        <f>IF(N147="nulová",J147,0)</f>
        <v>0</v>
      </c>
      <c r="BJ147" s="16" t="s">
        <v>84</v>
      </c>
      <c r="BK147" s="221">
        <f>ROUND(I147*H147,2)</f>
        <v>0</v>
      </c>
      <c r="BL147" s="16" t="s">
        <v>133</v>
      </c>
      <c r="BM147" s="220" t="s">
        <v>222</v>
      </c>
    </row>
    <row r="148" s="13" customFormat="1">
      <c r="A148" s="13"/>
      <c r="B148" s="249"/>
      <c r="C148" s="250"/>
      <c r="D148" s="222" t="s">
        <v>197</v>
      </c>
      <c r="E148" s="251" t="s">
        <v>1</v>
      </c>
      <c r="F148" s="252" t="s">
        <v>223</v>
      </c>
      <c r="G148" s="250"/>
      <c r="H148" s="253">
        <v>621</v>
      </c>
      <c r="I148" s="254"/>
      <c r="J148" s="250"/>
      <c r="K148" s="250"/>
      <c r="L148" s="255"/>
      <c r="M148" s="256"/>
      <c r="N148" s="257"/>
      <c r="O148" s="257"/>
      <c r="P148" s="257"/>
      <c r="Q148" s="257"/>
      <c r="R148" s="257"/>
      <c r="S148" s="257"/>
      <c r="T148" s="25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9" t="s">
        <v>197</v>
      </c>
      <c r="AU148" s="259" t="s">
        <v>86</v>
      </c>
      <c r="AV148" s="13" t="s">
        <v>86</v>
      </c>
      <c r="AW148" s="13" t="s">
        <v>32</v>
      </c>
      <c r="AX148" s="13" t="s">
        <v>84</v>
      </c>
      <c r="AY148" s="259" t="s">
        <v>120</v>
      </c>
    </row>
    <row r="149" s="2" customFormat="1" ht="37.8" customHeight="1">
      <c r="A149" s="37"/>
      <c r="B149" s="38"/>
      <c r="C149" s="209" t="s">
        <v>8</v>
      </c>
      <c r="D149" s="209" t="s">
        <v>124</v>
      </c>
      <c r="E149" s="210" t="s">
        <v>224</v>
      </c>
      <c r="F149" s="211" t="s">
        <v>225</v>
      </c>
      <c r="G149" s="212" t="s">
        <v>226</v>
      </c>
      <c r="H149" s="213">
        <v>12</v>
      </c>
      <c r="I149" s="214"/>
      <c r="J149" s="215">
        <f>ROUND(I149*H149,2)</f>
        <v>0</v>
      </c>
      <c r="K149" s="211" t="s">
        <v>136</v>
      </c>
      <c r="L149" s="43"/>
      <c r="M149" s="216" t="s">
        <v>1</v>
      </c>
      <c r="N149" s="217" t="s">
        <v>41</v>
      </c>
      <c r="O149" s="90"/>
      <c r="P149" s="218">
        <f>O149*H149</f>
        <v>0</v>
      </c>
      <c r="Q149" s="218">
        <v>0</v>
      </c>
      <c r="R149" s="218">
        <f>Q149*H149</f>
        <v>0</v>
      </c>
      <c r="S149" s="218">
        <v>0</v>
      </c>
      <c r="T149" s="21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0" t="s">
        <v>133</v>
      </c>
      <c r="AT149" s="220" t="s">
        <v>124</v>
      </c>
      <c r="AU149" s="220" t="s">
        <v>86</v>
      </c>
      <c r="AY149" s="16" t="s">
        <v>120</v>
      </c>
      <c r="BE149" s="221">
        <f>IF(N149="základní",J149,0)</f>
        <v>0</v>
      </c>
      <c r="BF149" s="221">
        <f>IF(N149="snížená",J149,0)</f>
        <v>0</v>
      </c>
      <c r="BG149" s="221">
        <f>IF(N149="zákl. přenesená",J149,0)</f>
        <v>0</v>
      </c>
      <c r="BH149" s="221">
        <f>IF(N149="sníž. přenesená",J149,0)</f>
        <v>0</v>
      </c>
      <c r="BI149" s="221">
        <f>IF(N149="nulová",J149,0)</f>
        <v>0</v>
      </c>
      <c r="BJ149" s="16" t="s">
        <v>84</v>
      </c>
      <c r="BK149" s="221">
        <f>ROUND(I149*H149,2)</f>
        <v>0</v>
      </c>
      <c r="BL149" s="16" t="s">
        <v>133</v>
      </c>
      <c r="BM149" s="220" t="s">
        <v>227</v>
      </c>
    </row>
    <row r="150" s="13" customFormat="1">
      <c r="A150" s="13"/>
      <c r="B150" s="249"/>
      <c r="C150" s="250"/>
      <c r="D150" s="222" t="s">
        <v>197</v>
      </c>
      <c r="E150" s="251" t="s">
        <v>1</v>
      </c>
      <c r="F150" s="252" t="s">
        <v>228</v>
      </c>
      <c r="G150" s="250"/>
      <c r="H150" s="253">
        <v>12</v>
      </c>
      <c r="I150" s="254"/>
      <c r="J150" s="250"/>
      <c r="K150" s="250"/>
      <c r="L150" s="255"/>
      <c r="M150" s="256"/>
      <c r="N150" s="257"/>
      <c r="O150" s="257"/>
      <c r="P150" s="257"/>
      <c r="Q150" s="257"/>
      <c r="R150" s="257"/>
      <c r="S150" s="257"/>
      <c r="T150" s="25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9" t="s">
        <v>197</v>
      </c>
      <c r="AU150" s="259" t="s">
        <v>86</v>
      </c>
      <c r="AV150" s="13" t="s">
        <v>86</v>
      </c>
      <c r="AW150" s="13" t="s">
        <v>32</v>
      </c>
      <c r="AX150" s="13" t="s">
        <v>84</v>
      </c>
      <c r="AY150" s="259" t="s">
        <v>120</v>
      </c>
    </row>
    <row r="151" s="2" customFormat="1" ht="24.15" customHeight="1">
      <c r="A151" s="37"/>
      <c r="B151" s="38"/>
      <c r="C151" s="209" t="s">
        <v>229</v>
      </c>
      <c r="D151" s="209" t="s">
        <v>124</v>
      </c>
      <c r="E151" s="210" t="s">
        <v>230</v>
      </c>
      <c r="F151" s="211" t="s">
        <v>231</v>
      </c>
      <c r="G151" s="212" t="s">
        <v>195</v>
      </c>
      <c r="H151" s="213">
        <v>621</v>
      </c>
      <c r="I151" s="214"/>
      <c r="J151" s="215">
        <f>ROUND(I151*H151,2)</f>
        <v>0</v>
      </c>
      <c r="K151" s="211" t="s">
        <v>1</v>
      </c>
      <c r="L151" s="43"/>
      <c r="M151" s="216" t="s">
        <v>1</v>
      </c>
      <c r="N151" s="217" t="s">
        <v>41</v>
      </c>
      <c r="O151" s="90"/>
      <c r="P151" s="218">
        <f>O151*H151</f>
        <v>0</v>
      </c>
      <c r="Q151" s="218">
        <v>0</v>
      </c>
      <c r="R151" s="218">
        <f>Q151*H151</f>
        <v>0</v>
      </c>
      <c r="S151" s="218">
        <v>0</v>
      </c>
      <c r="T151" s="21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0" t="s">
        <v>133</v>
      </c>
      <c r="AT151" s="220" t="s">
        <v>124</v>
      </c>
      <c r="AU151" s="220" t="s">
        <v>86</v>
      </c>
      <c r="AY151" s="16" t="s">
        <v>120</v>
      </c>
      <c r="BE151" s="221">
        <f>IF(N151="základní",J151,0)</f>
        <v>0</v>
      </c>
      <c r="BF151" s="221">
        <f>IF(N151="snížená",J151,0)</f>
        <v>0</v>
      </c>
      <c r="BG151" s="221">
        <f>IF(N151="zákl. přenesená",J151,0)</f>
        <v>0</v>
      </c>
      <c r="BH151" s="221">
        <f>IF(N151="sníž. přenesená",J151,0)</f>
        <v>0</v>
      </c>
      <c r="BI151" s="221">
        <f>IF(N151="nulová",J151,0)</f>
        <v>0</v>
      </c>
      <c r="BJ151" s="16" t="s">
        <v>84</v>
      </c>
      <c r="BK151" s="221">
        <f>ROUND(I151*H151,2)</f>
        <v>0</v>
      </c>
      <c r="BL151" s="16" t="s">
        <v>133</v>
      </c>
      <c r="BM151" s="220" t="s">
        <v>232</v>
      </c>
    </row>
    <row r="152" s="13" customFormat="1">
      <c r="A152" s="13"/>
      <c r="B152" s="249"/>
      <c r="C152" s="250"/>
      <c r="D152" s="222" t="s">
        <v>197</v>
      </c>
      <c r="E152" s="251" t="s">
        <v>1</v>
      </c>
      <c r="F152" s="252" t="s">
        <v>233</v>
      </c>
      <c r="G152" s="250"/>
      <c r="H152" s="253">
        <v>621</v>
      </c>
      <c r="I152" s="254"/>
      <c r="J152" s="250"/>
      <c r="K152" s="250"/>
      <c r="L152" s="255"/>
      <c r="M152" s="256"/>
      <c r="N152" s="257"/>
      <c r="O152" s="257"/>
      <c r="P152" s="257"/>
      <c r="Q152" s="257"/>
      <c r="R152" s="257"/>
      <c r="S152" s="257"/>
      <c r="T152" s="25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9" t="s">
        <v>197</v>
      </c>
      <c r="AU152" s="259" t="s">
        <v>86</v>
      </c>
      <c r="AV152" s="13" t="s">
        <v>86</v>
      </c>
      <c r="AW152" s="13" t="s">
        <v>32</v>
      </c>
      <c r="AX152" s="13" t="s">
        <v>84</v>
      </c>
      <c r="AY152" s="259" t="s">
        <v>120</v>
      </c>
    </row>
    <row r="153" s="2" customFormat="1" ht="24.15" customHeight="1">
      <c r="A153" s="37"/>
      <c r="B153" s="38"/>
      <c r="C153" s="209" t="s">
        <v>234</v>
      </c>
      <c r="D153" s="209" t="s">
        <v>124</v>
      </c>
      <c r="E153" s="210" t="s">
        <v>235</v>
      </c>
      <c r="F153" s="211" t="s">
        <v>236</v>
      </c>
      <c r="G153" s="212" t="s">
        <v>226</v>
      </c>
      <c r="H153" s="213">
        <v>12</v>
      </c>
      <c r="I153" s="214"/>
      <c r="J153" s="215">
        <f>ROUND(I153*H153,2)</f>
        <v>0</v>
      </c>
      <c r="K153" s="211" t="s">
        <v>136</v>
      </c>
      <c r="L153" s="43"/>
      <c r="M153" s="216" t="s">
        <v>1</v>
      </c>
      <c r="N153" s="217" t="s">
        <v>41</v>
      </c>
      <c r="O153" s="90"/>
      <c r="P153" s="218">
        <f>O153*H153</f>
        <v>0</v>
      </c>
      <c r="Q153" s="218">
        <v>0</v>
      </c>
      <c r="R153" s="218">
        <f>Q153*H153</f>
        <v>0</v>
      </c>
      <c r="S153" s="218">
        <v>0</v>
      </c>
      <c r="T153" s="21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0" t="s">
        <v>133</v>
      </c>
      <c r="AT153" s="220" t="s">
        <v>124</v>
      </c>
      <c r="AU153" s="220" t="s">
        <v>86</v>
      </c>
      <c r="AY153" s="16" t="s">
        <v>120</v>
      </c>
      <c r="BE153" s="221">
        <f>IF(N153="základní",J153,0)</f>
        <v>0</v>
      </c>
      <c r="BF153" s="221">
        <f>IF(N153="snížená",J153,0)</f>
        <v>0</v>
      </c>
      <c r="BG153" s="221">
        <f>IF(N153="zákl. přenesená",J153,0)</f>
        <v>0</v>
      </c>
      <c r="BH153" s="221">
        <f>IF(N153="sníž. přenesená",J153,0)</f>
        <v>0</v>
      </c>
      <c r="BI153" s="221">
        <f>IF(N153="nulová",J153,0)</f>
        <v>0</v>
      </c>
      <c r="BJ153" s="16" t="s">
        <v>84</v>
      </c>
      <c r="BK153" s="221">
        <f>ROUND(I153*H153,2)</f>
        <v>0</v>
      </c>
      <c r="BL153" s="16" t="s">
        <v>133</v>
      </c>
      <c r="BM153" s="220" t="s">
        <v>237</v>
      </c>
    </row>
    <row r="154" s="2" customFormat="1" ht="24.15" customHeight="1">
      <c r="A154" s="37"/>
      <c r="B154" s="38"/>
      <c r="C154" s="209" t="s">
        <v>238</v>
      </c>
      <c r="D154" s="209" t="s">
        <v>124</v>
      </c>
      <c r="E154" s="210" t="s">
        <v>239</v>
      </c>
      <c r="F154" s="211" t="s">
        <v>240</v>
      </c>
      <c r="G154" s="212" t="s">
        <v>226</v>
      </c>
      <c r="H154" s="213">
        <v>12</v>
      </c>
      <c r="I154" s="214"/>
      <c r="J154" s="215">
        <f>ROUND(I154*H154,2)</f>
        <v>0</v>
      </c>
      <c r="K154" s="211" t="s">
        <v>1</v>
      </c>
      <c r="L154" s="43"/>
      <c r="M154" s="216" t="s">
        <v>1</v>
      </c>
      <c r="N154" s="217" t="s">
        <v>41</v>
      </c>
      <c r="O154" s="90"/>
      <c r="P154" s="218">
        <f>O154*H154</f>
        <v>0</v>
      </c>
      <c r="Q154" s="218">
        <v>6E-05</v>
      </c>
      <c r="R154" s="218">
        <f>Q154*H154</f>
        <v>0.00072</v>
      </c>
      <c r="S154" s="218">
        <v>0</v>
      </c>
      <c r="T154" s="21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0" t="s">
        <v>133</v>
      </c>
      <c r="AT154" s="220" t="s">
        <v>124</v>
      </c>
      <c r="AU154" s="220" t="s">
        <v>86</v>
      </c>
      <c r="AY154" s="16" t="s">
        <v>120</v>
      </c>
      <c r="BE154" s="221">
        <f>IF(N154="základní",J154,0)</f>
        <v>0</v>
      </c>
      <c r="BF154" s="221">
        <f>IF(N154="snížená",J154,0)</f>
        <v>0</v>
      </c>
      <c r="BG154" s="221">
        <f>IF(N154="zákl. přenesená",J154,0)</f>
        <v>0</v>
      </c>
      <c r="BH154" s="221">
        <f>IF(N154="sníž. přenesená",J154,0)</f>
        <v>0</v>
      </c>
      <c r="BI154" s="221">
        <f>IF(N154="nulová",J154,0)</f>
        <v>0</v>
      </c>
      <c r="BJ154" s="16" t="s">
        <v>84</v>
      </c>
      <c r="BK154" s="221">
        <f>ROUND(I154*H154,2)</f>
        <v>0</v>
      </c>
      <c r="BL154" s="16" t="s">
        <v>133</v>
      </c>
      <c r="BM154" s="220" t="s">
        <v>241</v>
      </c>
    </row>
    <row r="155" s="14" customFormat="1">
      <c r="A155" s="14"/>
      <c r="B155" s="260"/>
      <c r="C155" s="261"/>
      <c r="D155" s="222" t="s">
        <v>197</v>
      </c>
      <c r="E155" s="262" t="s">
        <v>1</v>
      </c>
      <c r="F155" s="263" t="s">
        <v>242</v>
      </c>
      <c r="G155" s="261"/>
      <c r="H155" s="262" t="s">
        <v>1</v>
      </c>
      <c r="I155" s="264"/>
      <c r="J155" s="261"/>
      <c r="K155" s="261"/>
      <c r="L155" s="265"/>
      <c r="M155" s="266"/>
      <c r="N155" s="267"/>
      <c r="O155" s="267"/>
      <c r="P155" s="267"/>
      <c r="Q155" s="267"/>
      <c r="R155" s="267"/>
      <c r="S155" s="267"/>
      <c r="T155" s="26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9" t="s">
        <v>197</v>
      </c>
      <c r="AU155" s="269" t="s">
        <v>86</v>
      </c>
      <c r="AV155" s="14" t="s">
        <v>84</v>
      </c>
      <c r="AW155" s="14" t="s">
        <v>32</v>
      </c>
      <c r="AX155" s="14" t="s">
        <v>76</v>
      </c>
      <c r="AY155" s="269" t="s">
        <v>120</v>
      </c>
    </row>
    <row r="156" s="14" customFormat="1">
      <c r="A156" s="14"/>
      <c r="B156" s="260"/>
      <c r="C156" s="261"/>
      <c r="D156" s="222" t="s">
        <v>197</v>
      </c>
      <c r="E156" s="262" t="s">
        <v>1</v>
      </c>
      <c r="F156" s="263" t="s">
        <v>243</v>
      </c>
      <c r="G156" s="261"/>
      <c r="H156" s="262" t="s">
        <v>1</v>
      </c>
      <c r="I156" s="264"/>
      <c r="J156" s="261"/>
      <c r="K156" s="261"/>
      <c r="L156" s="265"/>
      <c r="M156" s="266"/>
      <c r="N156" s="267"/>
      <c r="O156" s="267"/>
      <c r="P156" s="267"/>
      <c r="Q156" s="267"/>
      <c r="R156" s="267"/>
      <c r="S156" s="267"/>
      <c r="T156" s="26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9" t="s">
        <v>197</v>
      </c>
      <c r="AU156" s="269" t="s">
        <v>86</v>
      </c>
      <c r="AV156" s="14" t="s">
        <v>84</v>
      </c>
      <c r="AW156" s="14" t="s">
        <v>32</v>
      </c>
      <c r="AX156" s="14" t="s">
        <v>76</v>
      </c>
      <c r="AY156" s="269" t="s">
        <v>120</v>
      </c>
    </row>
    <row r="157" s="13" customFormat="1">
      <c r="A157" s="13"/>
      <c r="B157" s="249"/>
      <c r="C157" s="250"/>
      <c r="D157" s="222" t="s">
        <v>197</v>
      </c>
      <c r="E157" s="251" t="s">
        <v>1</v>
      </c>
      <c r="F157" s="252" t="s">
        <v>244</v>
      </c>
      <c r="G157" s="250"/>
      <c r="H157" s="253">
        <v>12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9" t="s">
        <v>197</v>
      </c>
      <c r="AU157" s="259" t="s">
        <v>86</v>
      </c>
      <c r="AV157" s="13" t="s">
        <v>86</v>
      </c>
      <c r="AW157" s="13" t="s">
        <v>32</v>
      </c>
      <c r="AX157" s="13" t="s">
        <v>84</v>
      </c>
      <c r="AY157" s="259" t="s">
        <v>120</v>
      </c>
    </row>
    <row r="158" s="2" customFormat="1" ht="33" customHeight="1">
      <c r="A158" s="37"/>
      <c r="B158" s="38"/>
      <c r="C158" s="209" t="s">
        <v>245</v>
      </c>
      <c r="D158" s="209" t="s">
        <v>124</v>
      </c>
      <c r="E158" s="210" t="s">
        <v>246</v>
      </c>
      <c r="F158" s="211" t="s">
        <v>247</v>
      </c>
      <c r="G158" s="212" t="s">
        <v>195</v>
      </c>
      <c r="H158" s="213">
        <v>956</v>
      </c>
      <c r="I158" s="214"/>
      <c r="J158" s="215">
        <f>ROUND(I158*H158,2)</f>
        <v>0</v>
      </c>
      <c r="K158" s="211" t="s">
        <v>1</v>
      </c>
      <c r="L158" s="43"/>
      <c r="M158" s="216" t="s">
        <v>1</v>
      </c>
      <c r="N158" s="217" t="s">
        <v>41</v>
      </c>
      <c r="O158" s="90"/>
      <c r="P158" s="218">
        <f>O158*H158</f>
        <v>0</v>
      </c>
      <c r="Q158" s="218">
        <v>0</v>
      </c>
      <c r="R158" s="218">
        <f>Q158*H158</f>
        <v>0</v>
      </c>
      <c r="S158" s="218">
        <v>0</v>
      </c>
      <c r="T158" s="21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0" t="s">
        <v>133</v>
      </c>
      <c r="AT158" s="220" t="s">
        <v>124</v>
      </c>
      <c r="AU158" s="220" t="s">
        <v>86</v>
      </c>
      <c r="AY158" s="16" t="s">
        <v>120</v>
      </c>
      <c r="BE158" s="221">
        <f>IF(N158="základní",J158,0)</f>
        <v>0</v>
      </c>
      <c r="BF158" s="221">
        <f>IF(N158="snížená",J158,0)</f>
        <v>0</v>
      </c>
      <c r="BG158" s="221">
        <f>IF(N158="zákl. přenesená",J158,0)</f>
        <v>0</v>
      </c>
      <c r="BH158" s="221">
        <f>IF(N158="sníž. přenesená",J158,0)</f>
        <v>0</v>
      </c>
      <c r="BI158" s="221">
        <f>IF(N158="nulová",J158,0)</f>
        <v>0</v>
      </c>
      <c r="BJ158" s="16" t="s">
        <v>84</v>
      </c>
      <c r="BK158" s="221">
        <f>ROUND(I158*H158,2)</f>
        <v>0</v>
      </c>
      <c r="BL158" s="16" t="s">
        <v>133</v>
      </c>
      <c r="BM158" s="220" t="s">
        <v>248</v>
      </c>
    </row>
    <row r="159" s="13" customFormat="1">
      <c r="A159" s="13"/>
      <c r="B159" s="249"/>
      <c r="C159" s="250"/>
      <c r="D159" s="222" t="s">
        <v>197</v>
      </c>
      <c r="E159" s="251" t="s">
        <v>1</v>
      </c>
      <c r="F159" s="252" t="s">
        <v>249</v>
      </c>
      <c r="G159" s="250"/>
      <c r="H159" s="253">
        <v>956</v>
      </c>
      <c r="I159" s="254"/>
      <c r="J159" s="250"/>
      <c r="K159" s="250"/>
      <c r="L159" s="255"/>
      <c r="M159" s="256"/>
      <c r="N159" s="257"/>
      <c r="O159" s="257"/>
      <c r="P159" s="257"/>
      <c r="Q159" s="257"/>
      <c r="R159" s="257"/>
      <c r="S159" s="257"/>
      <c r="T159" s="25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9" t="s">
        <v>197</v>
      </c>
      <c r="AU159" s="259" t="s">
        <v>86</v>
      </c>
      <c r="AV159" s="13" t="s">
        <v>86</v>
      </c>
      <c r="AW159" s="13" t="s">
        <v>32</v>
      </c>
      <c r="AX159" s="13" t="s">
        <v>84</v>
      </c>
      <c r="AY159" s="259" t="s">
        <v>120</v>
      </c>
    </row>
    <row r="160" s="2" customFormat="1" ht="24.15" customHeight="1">
      <c r="A160" s="37"/>
      <c r="B160" s="38"/>
      <c r="C160" s="209" t="s">
        <v>250</v>
      </c>
      <c r="D160" s="209" t="s">
        <v>124</v>
      </c>
      <c r="E160" s="210" t="s">
        <v>251</v>
      </c>
      <c r="F160" s="211" t="s">
        <v>252</v>
      </c>
      <c r="G160" s="212" t="s">
        <v>195</v>
      </c>
      <c r="H160" s="213">
        <v>56.52</v>
      </c>
      <c r="I160" s="214"/>
      <c r="J160" s="215">
        <f>ROUND(I160*H160,2)</f>
        <v>0</v>
      </c>
      <c r="K160" s="211" t="s">
        <v>1</v>
      </c>
      <c r="L160" s="43"/>
      <c r="M160" s="216" t="s">
        <v>1</v>
      </c>
      <c r="N160" s="217" t="s">
        <v>41</v>
      </c>
      <c r="O160" s="90"/>
      <c r="P160" s="218">
        <f>O160*H160</f>
        <v>0</v>
      </c>
      <c r="Q160" s="218">
        <v>0</v>
      </c>
      <c r="R160" s="218">
        <f>Q160*H160</f>
        <v>0</v>
      </c>
      <c r="S160" s="218">
        <v>0</v>
      </c>
      <c r="T160" s="21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0" t="s">
        <v>133</v>
      </c>
      <c r="AT160" s="220" t="s">
        <v>124</v>
      </c>
      <c r="AU160" s="220" t="s">
        <v>86</v>
      </c>
      <c r="AY160" s="16" t="s">
        <v>120</v>
      </c>
      <c r="BE160" s="221">
        <f>IF(N160="základní",J160,0)</f>
        <v>0</v>
      </c>
      <c r="BF160" s="221">
        <f>IF(N160="snížená",J160,0)</f>
        <v>0</v>
      </c>
      <c r="BG160" s="221">
        <f>IF(N160="zákl. přenesená",J160,0)</f>
        <v>0</v>
      </c>
      <c r="BH160" s="221">
        <f>IF(N160="sníž. přenesená",J160,0)</f>
        <v>0</v>
      </c>
      <c r="BI160" s="221">
        <f>IF(N160="nulová",J160,0)</f>
        <v>0</v>
      </c>
      <c r="BJ160" s="16" t="s">
        <v>84</v>
      </c>
      <c r="BK160" s="221">
        <f>ROUND(I160*H160,2)</f>
        <v>0</v>
      </c>
      <c r="BL160" s="16" t="s">
        <v>133</v>
      </c>
      <c r="BM160" s="220" t="s">
        <v>253</v>
      </c>
    </row>
    <row r="161" s="14" customFormat="1">
      <c r="A161" s="14"/>
      <c r="B161" s="260"/>
      <c r="C161" s="261"/>
      <c r="D161" s="222" t="s">
        <v>197</v>
      </c>
      <c r="E161" s="262" t="s">
        <v>1</v>
      </c>
      <c r="F161" s="263" t="s">
        <v>254</v>
      </c>
      <c r="G161" s="261"/>
      <c r="H161" s="262" t="s">
        <v>1</v>
      </c>
      <c r="I161" s="264"/>
      <c r="J161" s="261"/>
      <c r="K161" s="261"/>
      <c r="L161" s="265"/>
      <c r="M161" s="266"/>
      <c r="N161" s="267"/>
      <c r="O161" s="267"/>
      <c r="P161" s="267"/>
      <c r="Q161" s="267"/>
      <c r="R161" s="267"/>
      <c r="S161" s="267"/>
      <c r="T161" s="26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9" t="s">
        <v>197</v>
      </c>
      <c r="AU161" s="269" t="s">
        <v>86</v>
      </c>
      <c r="AV161" s="14" t="s">
        <v>84</v>
      </c>
      <c r="AW161" s="14" t="s">
        <v>32</v>
      </c>
      <c r="AX161" s="14" t="s">
        <v>76</v>
      </c>
      <c r="AY161" s="269" t="s">
        <v>120</v>
      </c>
    </row>
    <row r="162" s="13" customFormat="1">
      <c r="A162" s="13"/>
      <c r="B162" s="249"/>
      <c r="C162" s="250"/>
      <c r="D162" s="222" t="s">
        <v>197</v>
      </c>
      <c r="E162" s="251" t="s">
        <v>1</v>
      </c>
      <c r="F162" s="252" t="s">
        <v>255</v>
      </c>
      <c r="G162" s="250"/>
      <c r="H162" s="253">
        <v>56.52</v>
      </c>
      <c r="I162" s="254"/>
      <c r="J162" s="250"/>
      <c r="K162" s="250"/>
      <c r="L162" s="255"/>
      <c r="M162" s="256"/>
      <c r="N162" s="257"/>
      <c r="O162" s="257"/>
      <c r="P162" s="257"/>
      <c r="Q162" s="257"/>
      <c r="R162" s="257"/>
      <c r="S162" s="257"/>
      <c r="T162" s="25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9" t="s">
        <v>197</v>
      </c>
      <c r="AU162" s="259" t="s">
        <v>86</v>
      </c>
      <c r="AV162" s="13" t="s">
        <v>86</v>
      </c>
      <c r="AW162" s="13" t="s">
        <v>32</v>
      </c>
      <c r="AX162" s="13" t="s">
        <v>84</v>
      </c>
      <c r="AY162" s="259" t="s">
        <v>120</v>
      </c>
    </row>
    <row r="163" s="2" customFormat="1" ht="16.5" customHeight="1">
      <c r="A163" s="37"/>
      <c r="B163" s="38"/>
      <c r="C163" s="209" t="s">
        <v>256</v>
      </c>
      <c r="D163" s="209" t="s">
        <v>124</v>
      </c>
      <c r="E163" s="210" t="s">
        <v>257</v>
      </c>
      <c r="F163" s="211" t="s">
        <v>258</v>
      </c>
      <c r="G163" s="212" t="s">
        <v>195</v>
      </c>
      <c r="H163" s="213">
        <v>621</v>
      </c>
      <c r="I163" s="214"/>
      <c r="J163" s="215">
        <f>ROUND(I163*H163,2)</f>
        <v>0</v>
      </c>
      <c r="K163" s="211" t="s">
        <v>1</v>
      </c>
      <c r="L163" s="43"/>
      <c r="M163" s="216" t="s">
        <v>1</v>
      </c>
      <c r="N163" s="217" t="s">
        <v>41</v>
      </c>
      <c r="O163" s="90"/>
      <c r="P163" s="218">
        <f>O163*H163</f>
        <v>0</v>
      </c>
      <c r="Q163" s="218">
        <v>0</v>
      </c>
      <c r="R163" s="218">
        <f>Q163*H163</f>
        <v>0</v>
      </c>
      <c r="S163" s="218">
        <v>0</v>
      </c>
      <c r="T163" s="21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0" t="s">
        <v>133</v>
      </c>
      <c r="AT163" s="220" t="s">
        <v>124</v>
      </c>
      <c r="AU163" s="220" t="s">
        <v>86</v>
      </c>
      <c r="AY163" s="16" t="s">
        <v>120</v>
      </c>
      <c r="BE163" s="221">
        <f>IF(N163="základní",J163,0)</f>
        <v>0</v>
      </c>
      <c r="BF163" s="221">
        <f>IF(N163="snížená",J163,0)</f>
        <v>0</v>
      </c>
      <c r="BG163" s="221">
        <f>IF(N163="zákl. přenesená",J163,0)</f>
        <v>0</v>
      </c>
      <c r="BH163" s="221">
        <f>IF(N163="sníž. přenesená",J163,0)</f>
        <v>0</v>
      </c>
      <c r="BI163" s="221">
        <f>IF(N163="nulová",J163,0)</f>
        <v>0</v>
      </c>
      <c r="BJ163" s="16" t="s">
        <v>84</v>
      </c>
      <c r="BK163" s="221">
        <f>ROUND(I163*H163,2)</f>
        <v>0</v>
      </c>
      <c r="BL163" s="16" t="s">
        <v>133</v>
      </c>
      <c r="BM163" s="220" t="s">
        <v>259</v>
      </c>
    </row>
    <row r="164" s="13" customFormat="1">
      <c r="A164" s="13"/>
      <c r="B164" s="249"/>
      <c r="C164" s="250"/>
      <c r="D164" s="222" t="s">
        <v>197</v>
      </c>
      <c r="E164" s="251" t="s">
        <v>1</v>
      </c>
      <c r="F164" s="252" t="s">
        <v>260</v>
      </c>
      <c r="G164" s="250"/>
      <c r="H164" s="253">
        <v>621</v>
      </c>
      <c r="I164" s="254"/>
      <c r="J164" s="250"/>
      <c r="K164" s="250"/>
      <c r="L164" s="255"/>
      <c r="M164" s="256"/>
      <c r="N164" s="257"/>
      <c r="O164" s="257"/>
      <c r="P164" s="257"/>
      <c r="Q164" s="257"/>
      <c r="R164" s="257"/>
      <c r="S164" s="257"/>
      <c r="T164" s="25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9" t="s">
        <v>197</v>
      </c>
      <c r="AU164" s="259" t="s">
        <v>86</v>
      </c>
      <c r="AV164" s="13" t="s">
        <v>86</v>
      </c>
      <c r="AW164" s="13" t="s">
        <v>32</v>
      </c>
      <c r="AX164" s="13" t="s">
        <v>84</v>
      </c>
      <c r="AY164" s="259" t="s">
        <v>120</v>
      </c>
    </row>
    <row r="165" s="2" customFormat="1" ht="16.5" customHeight="1">
      <c r="A165" s="37"/>
      <c r="B165" s="38"/>
      <c r="C165" s="209" t="s">
        <v>261</v>
      </c>
      <c r="D165" s="209" t="s">
        <v>124</v>
      </c>
      <c r="E165" s="210" t="s">
        <v>262</v>
      </c>
      <c r="F165" s="211" t="s">
        <v>263</v>
      </c>
      <c r="G165" s="212" t="s">
        <v>202</v>
      </c>
      <c r="H165" s="213">
        <v>4.8</v>
      </c>
      <c r="I165" s="214"/>
      <c r="J165" s="215">
        <f>ROUND(I165*H165,2)</f>
        <v>0</v>
      </c>
      <c r="K165" s="211" t="s">
        <v>1</v>
      </c>
      <c r="L165" s="43"/>
      <c r="M165" s="216" t="s">
        <v>1</v>
      </c>
      <c r="N165" s="217" t="s">
        <v>41</v>
      </c>
      <c r="O165" s="90"/>
      <c r="P165" s="218">
        <f>O165*H165</f>
        <v>0</v>
      </c>
      <c r="Q165" s="218">
        <v>0</v>
      </c>
      <c r="R165" s="218">
        <f>Q165*H165</f>
        <v>0</v>
      </c>
      <c r="S165" s="218">
        <v>0</v>
      </c>
      <c r="T165" s="21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0" t="s">
        <v>133</v>
      </c>
      <c r="AT165" s="220" t="s">
        <v>124</v>
      </c>
      <c r="AU165" s="220" t="s">
        <v>86</v>
      </c>
      <c r="AY165" s="16" t="s">
        <v>120</v>
      </c>
      <c r="BE165" s="221">
        <f>IF(N165="základní",J165,0)</f>
        <v>0</v>
      </c>
      <c r="BF165" s="221">
        <f>IF(N165="snížená",J165,0)</f>
        <v>0</v>
      </c>
      <c r="BG165" s="221">
        <f>IF(N165="zákl. přenesená",J165,0)</f>
        <v>0</v>
      </c>
      <c r="BH165" s="221">
        <f>IF(N165="sníž. přenesená",J165,0)</f>
        <v>0</v>
      </c>
      <c r="BI165" s="221">
        <f>IF(N165="nulová",J165,0)</f>
        <v>0</v>
      </c>
      <c r="BJ165" s="16" t="s">
        <v>84</v>
      </c>
      <c r="BK165" s="221">
        <f>ROUND(I165*H165,2)</f>
        <v>0</v>
      </c>
      <c r="BL165" s="16" t="s">
        <v>133</v>
      </c>
      <c r="BM165" s="220" t="s">
        <v>264</v>
      </c>
    </row>
    <row r="166" s="13" customFormat="1">
      <c r="A166" s="13"/>
      <c r="B166" s="249"/>
      <c r="C166" s="250"/>
      <c r="D166" s="222" t="s">
        <v>197</v>
      </c>
      <c r="E166" s="251" t="s">
        <v>1</v>
      </c>
      <c r="F166" s="252" t="s">
        <v>265</v>
      </c>
      <c r="G166" s="250"/>
      <c r="H166" s="253">
        <v>4.8</v>
      </c>
      <c r="I166" s="254"/>
      <c r="J166" s="250"/>
      <c r="K166" s="250"/>
      <c r="L166" s="255"/>
      <c r="M166" s="256"/>
      <c r="N166" s="257"/>
      <c r="O166" s="257"/>
      <c r="P166" s="257"/>
      <c r="Q166" s="257"/>
      <c r="R166" s="257"/>
      <c r="S166" s="257"/>
      <c r="T166" s="25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9" t="s">
        <v>197</v>
      </c>
      <c r="AU166" s="259" t="s">
        <v>86</v>
      </c>
      <c r="AV166" s="13" t="s">
        <v>86</v>
      </c>
      <c r="AW166" s="13" t="s">
        <v>32</v>
      </c>
      <c r="AX166" s="13" t="s">
        <v>84</v>
      </c>
      <c r="AY166" s="259" t="s">
        <v>120</v>
      </c>
    </row>
    <row r="167" s="2" customFormat="1" ht="16.5" customHeight="1">
      <c r="A167" s="37"/>
      <c r="B167" s="38"/>
      <c r="C167" s="209" t="s">
        <v>266</v>
      </c>
      <c r="D167" s="209" t="s">
        <v>124</v>
      </c>
      <c r="E167" s="210" t="s">
        <v>267</v>
      </c>
      <c r="F167" s="211" t="s">
        <v>268</v>
      </c>
      <c r="G167" s="212" t="s">
        <v>202</v>
      </c>
      <c r="H167" s="213">
        <v>49.68</v>
      </c>
      <c r="I167" s="214"/>
      <c r="J167" s="215">
        <f>ROUND(I167*H167,2)</f>
        <v>0</v>
      </c>
      <c r="K167" s="211" t="s">
        <v>1</v>
      </c>
      <c r="L167" s="43"/>
      <c r="M167" s="216" t="s">
        <v>1</v>
      </c>
      <c r="N167" s="217" t="s">
        <v>41</v>
      </c>
      <c r="O167" s="90"/>
      <c r="P167" s="218">
        <f>O167*H167</f>
        <v>0</v>
      </c>
      <c r="Q167" s="218">
        <v>0</v>
      </c>
      <c r="R167" s="218">
        <f>Q167*H167</f>
        <v>0</v>
      </c>
      <c r="S167" s="218">
        <v>0</v>
      </c>
      <c r="T167" s="21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0" t="s">
        <v>133</v>
      </c>
      <c r="AT167" s="220" t="s">
        <v>124</v>
      </c>
      <c r="AU167" s="220" t="s">
        <v>86</v>
      </c>
      <c r="AY167" s="16" t="s">
        <v>120</v>
      </c>
      <c r="BE167" s="221">
        <f>IF(N167="základní",J167,0)</f>
        <v>0</v>
      </c>
      <c r="BF167" s="221">
        <f>IF(N167="snížená",J167,0)</f>
        <v>0</v>
      </c>
      <c r="BG167" s="221">
        <f>IF(N167="zákl. přenesená",J167,0)</f>
        <v>0</v>
      </c>
      <c r="BH167" s="221">
        <f>IF(N167="sníž. přenesená",J167,0)</f>
        <v>0</v>
      </c>
      <c r="BI167" s="221">
        <f>IF(N167="nulová",J167,0)</f>
        <v>0</v>
      </c>
      <c r="BJ167" s="16" t="s">
        <v>84</v>
      </c>
      <c r="BK167" s="221">
        <f>ROUND(I167*H167,2)</f>
        <v>0</v>
      </c>
      <c r="BL167" s="16" t="s">
        <v>133</v>
      </c>
      <c r="BM167" s="220" t="s">
        <v>269</v>
      </c>
    </row>
    <row r="168" s="13" customFormat="1">
      <c r="A168" s="13"/>
      <c r="B168" s="249"/>
      <c r="C168" s="250"/>
      <c r="D168" s="222" t="s">
        <v>197</v>
      </c>
      <c r="E168" s="251" t="s">
        <v>1</v>
      </c>
      <c r="F168" s="252" t="s">
        <v>270</v>
      </c>
      <c r="G168" s="250"/>
      <c r="H168" s="253">
        <v>49.68</v>
      </c>
      <c r="I168" s="254"/>
      <c r="J168" s="250"/>
      <c r="K168" s="250"/>
      <c r="L168" s="255"/>
      <c r="M168" s="256"/>
      <c r="N168" s="257"/>
      <c r="O168" s="257"/>
      <c r="P168" s="257"/>
      <c r="Q168" s="257"/>
      <c r="R168" s="257"/>
      <c r="S168" s="257"/>
      <c r="T168" s="25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9" t="s">
        <v>197</v>
      </c>
      <c r="AU168" s="259" t="s">
        <v>86</v>
      </c>
      <c r="AV168" s="13" t="s">
        <v>86</v>
      </c>
      <c r="AW168" s="13" t="s">
        <v>32</v>
      </c>
      <c r="AX168" s="13" t="s">
        <v>84</v>
      </c>
      <c r="AY168" s="259" t="s">
        <v>120</v>
      </c>
    </row>
    <row r="169" s="2" customFormat="1" ht="21.75" customHeight="1">
      <c r="A169" s="37"/>
      <c r="B169" s="38"/>
      <c r="C169" s="209" t="s">
        <v>7</v>
      </c>
      <c r="D169" s="209" t="s">
        <v>124</v>
      </c>
      <c r="E169" s="210" t="s">
        <v>271</v>
      </c>
      <c r="F169" s="211" t="s">
        <v>272</v>
      </c>
      <c r="G169" s="212" t="s">
        <v>202</v>
      </c>
      <c r="H169" s="213">
        <v>74.6</v>
      </c>
      <c r="I169" s="214"/>
      <c r="J169" s="215">
        <f>ROUND(I169*H169,2)</f>
        <v>0</v>
      </c>
      <c r="K169" s="211" t="s">
        <v>1</v>
      </c>
      <c r="L169" s="43"/>
      <c r="M169" s="216" t="s">
        <v>1</v>
      </c>
      <c r="N169" s="217" t="s">
        <v>41</v>
      </c>
      <c r="O169" s="90"/>
      <c r="P169" s="218">
        <f>O169*H169</f>
        <v>0</v>
      </c>
      <c r="Q169" s="218">
        <v>0</v>
      </c>
      <c r="R169" s="218">
        <f>Q169*H169</f>
        <v>0</v>
      </c>
      <c r="S169" s="218">
        <v>0</v>
      </c>
      <c r="T169" s="21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0" t="s">
        <v>133</v>
      </c>
      <c r="AT169" s="220" t="s">
        <v>124</v>
      </c>
      <c r="AU169" s="220" t="s">
        <v>86</v>
      </c>
      <c r="AY169" s="16" t="s">
        <v>120</v>
      </c>
      <c r="BE169" s="221">
        <f>IF(N169="základní",J169,0)</f>
        <v>0</v>
      </c>
      <c r="BF169" s="221">
        <f>IF(N169="snížená",J169,0)</f>
        <v>0</v>
      </c>
      <c r="BG169" s="221">
        <f>IF(N169="zákl. přenesená",J169,0)</f>
        <v>0</v>
      </c>
      <c r="BH169" s="221">
        <f>IF(N169="sníž. přenesená",J169,0)</f>
        <v>0</v>
      </c>
      <c r="BI169" s="221">
        <f>IF(N169="nulová",J169,0)</f>
        <v>0</v>
      </c>
      <c r="BJ169" s="16" t="s">
        <v>84</v>
      </c>
      <c r="BK169" s="221">
        <f>ROUND(I169*H169,2)</f>
        <v>0</v>
      </c>
      <c r="BL169" s="16" t="s">
        <v>133</v>
      </c>
      <c r="BM169" s="220" t="s">
        <v>273</v>
      </c>
    </row>
    <row r="170" s="13" customFormat="1">
      <c r="A170" s="13"/>
      <c r="B170" s="249"/>
      <c r="C170" s="250"/>
      <c r="D170" s="222" t="s">
        <v>197</v>
      </c>
      <c r="E170" s="251" t="s">
        <v>1</v>
      </c>
      <c r="F170" s="252" t="s">
        <v>274</v>
      </c>
      <c r="G170" s="250"/>
      <c r="H170" s="253">
        <v>74.6</v>
      </c>
      <c r="I170" s="254"/>
      <c r="J170" s="250"/>
      <c r="K170" s="250"/>
      <c r="L170" s="255"/>
      <c r="M170" s="256"/>
      <c r="N170" s="257"/>
      <c r="O170" s="257"/>
      <c r="P170" s="257"/>
      <c r="Q170" s="257"/>
      <c r="R170" s="257"/>
      <c r="S170" s="257"/>
      <c r="T170" s="25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9" t="s">
        <v>197</v>
      </c>
      <c r="AU170" s="259" t="s">
        <v>86</v>
      </c>
      <c r="AV170" s="13" t="s">
        <v>86</v>
      </c>
      <c r="AW170" s="13" t="s">
        <v>32</v>
      </c>
      <c r="AX170" s="13" t="s">
        <v>84</v>
      </c>
      <c r="AY170" s="259" t="s">
        <v>120</v>
      </c>
    </row>
    <row r="171" s="2" customFormat="1" ht="24.15" customHeight="1">
      <c r="A171" s="37"/>
      <c r="B171" s="38"/>
      <c r="C171" s="209" t="s">
        <v>275</v>
      </c>
      <c r="D171" s="209" t="s">
        <v>124</v>
      </c>
      <c r="E171" s="210" t="s">
        <v>276</v>
      </c>
      <c r="F171" s="211" t="s">
        <v>277</v>
      </c>
      <c r="G171" s="212" t="s">
        <v>195</v>
      </c>
      <c r="H171" s="213">
        <v>18.54</v>
      </c>
      <c r="I171" s="214"/>
      <c r="J171" s="215">
        <f>ROUND(I171*H171,2)</f>
        <v>0</v>
      </c>
      <c r="K171" s="211" t="s">
        <v>1</v>
      </c>
      <c r="L171" s="43"/>
      <c r="M171" s="216" t="s">
        <v>1</v>
      </c>
      <c r="N171" s="217" t="s">
        <v>41</v>
      </c>
      <c r="O171" s="90"/>
      <c r="P171" s="218">
        <f>O171*H171</f>
        <v>0</v>
      </c>
      <c r="Q171" s="218">
        <v>0</v>
      </c>
      <c r="R171" s="218">
        <f>Q171*H171</f>
        <v>0</v>
      </c>
      <c r="S171" s="218">
        <v>0</v>
      </c>
      <c r="T171" s="21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0" t="s">
        <v>133</v>
      </c>
      <c r="AT171" s="220" t="s">
        <v>124</v>
      </c>
      <c r="AU171" s="220" t="s">
        <v>86</v>
      </c>
      <c r="AY171" s="16" t="s">
        <v>120</v>
      </c>
      <c r="BE171" s="221">
        <f>IF(N171="základní",J171,0)</f>
        <v>0</v>
      </c>
      <c r="BF171" s="221">
        <f>IF(N171="snížená",J171,0)</f>
        <v>0</v>
      </c>
      <c r="BG171" s="221">
        <f>IF(N171="zákl. přenesená",J171,0)</f>
        <v>0</v>
      </c>
      <c r="BH171" s="221">
        <f>IF(N171="sníž. přenesená",J171,0)</f>
        <v>0</v>
      </c>
      <c r="BI171" s="221">
        <f>IF(N171="nulová",J171,0)</f>
        <v>0</v>
      </c>
      <c r="BJ171" s="16" t="s">
        <v>84</v>
      </c>
      <c r="BK171" s="221">
        <f>ROUND(I171*H171,2)</f>
        <v>0</v>
      </c>
      <c r="BL171" s="16" t="s">
        <v>133</v>
      </c>
      <c r="BM171" s="220" t="s">
        <v>278</v>
      </c>
    </row>
    <row r="172" s="13" customFormat="1">
      <c r="A172" s="13"/>
      <c r="B172" s="249"/>
      <c r="C172" s="250"/>
      <c r="D172" s="222" t="s">
        <v>197</v>
      </c>
      <c r="E172" s="251" t="s">
        <v>1</v>
      </c>
      <c r="F172" s="252" t="s">
        <v>279</v>
      </c>
      <c r="G172" s="250"/>
      <c r="H172" s="253">
        <v>18.54</v>
      </c>
      <c r="I172" s="254"/>
      <c r="J172" s="250"/>
      <c r="K172" s="250"/>
      <c r="L172" s="255"/>
      <c r="M172" s="256"/>
      <c r="N172" s="257"/>
      <c r="O172" s="257"/>
      <c r="P172" s="257"/>
      <c r="Q172" s="257"/>
      <c r="R172" s="257"/>
      <c r="S172" s="257"/>
      <c r="T172" s="25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9" t="s">
        <v>197</v>
      </c>
      <c r="AU172" s="259" t="s">
        <v>86</v>
      </c>
      <c r="AV172" s="13" t="s">
        <v>86</v>
      </c>
      <c r="AW172" s="13" t="s">
        <v>32</v>
      </c>
      <c r="AX172" s="13" t="s">
        <v>84</v>
      </c>
      <c r="AY172" s="259" t="s">
        <v>120</v>
      </c>
    </row>
    <row r="173" s="2" customFormat="1" ht="24.15" customHeight="1">
      <c r="A173" s="37"/>
      <c r="B173" s="38"/>
      <c r="C173" s="209" t="s">
        <v>280</v>
      </c>
      <c r="D173" s="209" t="s">
        <v>124</v>
      </c>
      <c r="E173" s="210" t="s">
        <v>281</v>
      </c>
      <c r="F173" s="211" t="s">
        <v>282</v>
      </c>
      <c r="G173" s="212" t="s">
        <v>226</v>
      </c>
      <c r="H173" s="213">
        <v>1</v>
      </c>
      <c r="I173" s="214"/>
      <c r="J173" s="215">
        <f>ROUND(I173*H173,2)</f>
        <v>0</v>
      </c>
      <c r="K173" s="211" t="s">
        <v>1</v>
      </c>
      <c r="L173" s="43"/>
      <c r="M173" s="216" t="s">
        <v>1</v>
      </c>
      <c r="N173" s="217" t="s">
        <v>41</v>
      </c>
      <c r="O173" s="90"/>
      <c r="P173" s="218">
        <f>O173*H173</f>
        <v>0</v>
      </c>
      <c r="Q173" s="218">
        <v>0</v>
      </c>
      <c r="R173" s="218">
        <f>Q173*H173</f>
        <v>0</v>
      </c>
      <c r="S173" s="218">
        <v>0</v>
      </c>
      <c r="T173" s="21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0" t="s">
        <v>133</v>
      </c>
      <c r="AT173" s="220" t="s">
        <v>124</v>
      </c>
      <c r="AU173" s="220" t="s">
        <v>86</v>
      </c>
      <c r="AY173" s="16" t="s">
        <v>120</v>
      </c>
      <c r="BE173" s="221">
        <f>IF(N173="základní",J173,0)</f>
        <v>0</v>
      </c>
      <c r="BF173" s="221">
        <f>IF(N173="snížená",J173,0)</f>
        <v>0</v>
      </c>
      <c r="BG173" s="221">
        <f>IF(N173="zákl. přenesená",J173,0)</f>
        <v>0</v>
      </c>
      <c r="BH173" s="221">
        <f>IF(N173="sníž. přenesená",J173,0)</f>
        <v>0</v>
      </c>
      <c r="BI173" s="221">
        <f>IF(N173="nulová",J173,0)</f>
        <v>0</v>
      </c>
      <c r="BJ173" s="16" t="s">
        <v>84</v>
      </c>
      <c r="BK173" s="221">
        <f>ROUND(I173*H173,2)</f>
        <v>0</v>
      </c>
      <c r="BL173" s="16" t="s">
        <v>133</v>
      </c>
      <c r="BM173" s="220" t="s">
        <v>283</v>
      </c>
    </row>
    <row r="174" s="2" customFormat="1">
      <c r="A174" s="37"/>
      <c r="B174" s="38"/>
      <c r="C174" s="39"/>
      <c r="D174" s="222" t="s">
        <v>131</v>
      </c>
      <c r="E174" s="39"/>
      <c r="F174" s="223" t="s">
        <v>284</v>
      </c>
      <c r="G174" s="39"/>
      <c r="H174" s="39"/>
      <c r="I174" s="224"/>
      <c r="J174" s="39"/>
      <c r="K174" s="39"/>
      <c r="L174" s="43"/>
      <c r="M174" s="225"/>
      <c r="N174" s="226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131</v>
      </c>
      <c r="AU174" s="16" t="s">
        <v>86</v>
      </c>
    </row>
    <row r="175" s="2" customFormat="1" ht="21.75" customHeight="1">
      <c r="A175" s="37"/>
      <c r="B175" s="38"/>
      <c r="C175" s="209" t="s">
        <v>285</v>
      </c>
      <c r="D175" s="209" t="s">
        <v>124</v>
      </c>
      <c r="E175" s="210" t="s">
        <v>286</v>
      </c>
      <c r="F175" s="211" t="s">
        <v>287</v>
      </c>
      <c r="G175" s="212" t="s">
        <v>226</v>
      </c>
      <c r="H175" s="213">
        <v>1</v>
      </c>
      <c r="I175" s="214"/>
      <c r="J175" s="215">
        <f>ROUND(I175*H175,2)</f>
        <v>0</v>
      </c>
      <c r="K175" s="211" t="s">
        <v>1</v>
      </c>
      <c r="L175" s="43"/>
      <c r="M175" s="216" t="s">
        <v>1</v>
      </c>
      <c r="N175" s="217" t="s">
        <v>41</v>
      </c>
      <c r="O175" s="90"/>
      <c r="P175" s="218">
        <f>O175*H175</f>
        <v>0</v>
      </c>
      <c r="Q175" s="218">
        <v>0</v>
      </c>
      <c r="R175" s="218">
        <f>Q175*H175</f>
        <v>0</v>
      </c>
      <c r="S175" s="218">
        <v>0</v>
      </c>
      <c r="T175" s="21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0" t="s">
        <v>133</v>
      </c>
      <c r="AT175" s="220" t="s">
        <v>124</v>
      </c>
      <c r="AU175" s="220" t="s">
        <v>86</v>
      </c>
      <c r="AY175" s="16" t="s">
        <v>120</v>
      </c>
      <c r="BE175" s="221">
        <f>IF(N175="základní",J175,0)</f>
        <v>0</v>
      </c>
      <c r="BF175" s="221">
        <f>IF(N175="snížená",J175,0)</f>
        <v>0</v>
      </c>
      <c r="BG175" s="221">
        <f>IF(N175="zákl. přenesená",J175,0)</f>
        <v>0</v>
      </c>
      <c r="BH175" s="221">
        <f>IF(N175="sníž. přenesená",J175,0)</f>
        <v>0</v>
      </c>
      <c r="BI175" s="221">
        <f>IF(N175="nulová",J175,0)</f>
        <v>0</v>
      </c>
      <c r="BJ175" s="16" t="s">
        <v>84</v>
      </c>
      <c r="BK175" s="221">
        <f>ROUND(I175*H175,2)</f>
        <v>0</v>
      </c>
      <c r="BL175" s="16" t="s">
        <v>133</v>
      </c>
      <c r="BM175" s="220" t="s">
        <v>288</v>
      </c>
    </row>
    <row r="176" s="2" customFormat="1">
      <c r="A176" s="37"/>
      <c r="B176" s="38"/>
      <c r="C176" s="39"/>
      <c r="D176" s="222" t="s">
        <v>131</v>
      </c>
      <c r="E176" s="39"/>
      <c r="F176" s="223" t="s">
        <v>289</v>
      </c>
      <c r="G176" s="39"/>
      <c r="H176" s="39"/>
      <c r="I176" s="224"/>
      <c r="J176" s="39"/>
      <c r="K176" s="39"/>
      <c r="L176" s="43"/>
      <c r="M176" s="225"/>
      <c r="N176" s="226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131</v>
      </c>
      <c r="AU176" s="16" t="s">
        <v>86</v>
      </c>
    </row>
    <row r="177" s="2" customFormat="1" ht="21.75" customHeight="1">
      <c r="A177" s="37"/>
      <c r="B177" s="38"/>
      <c r="C177" s="209" t="s">
        <v>290</v>
      </c>
      <c r="D177" s="209" t="s">
        <v>124</v>
      </c>
      <c r="E177" s="210" t="s">
        <v>291</v>
      </c>
      <c r="F177" s="211" t="s">
        <v>292</v>
      </c>
      <c r="G177" s="212" t="s">
        <v>226</v>
      </c>
      <c r="H177" s="213">
        <v>1</v>
      </c>
      <c r="I177" s="214"/>
      <c r="J177" s="215">
        <f>ROUND(I177*H177,2)</f>
        <v>0</v>
      </c>
      <c r="K177" s="211" t="s">
        <v>1</v>
      </c>
      <c r="L177" s="43"/>
      <c r="M177" s="216" t="s">
        <v>1</v>
      </c>
      <c r="N177" s="217" t="s">
        <v>41</v>
      </c>
      <c r="O177" s="90"/>
      <c r="P177" s="218">
        <f>O177*H177</f>
        <v>0</v>
      </c>
      <c r="Q177" s="218">
        <v>0</v>
      </c>
      <c r="R177" s="218">
        <f>Q177*H177</f>
        <v>0</v>
      </c>
      <c r="S177" s="218">
        <v>0</v>
      </c>
      <c r="T177" s="21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0" t="s">
        <v>133</v>
      </c>
      <c r="AT177" s="220" t="s">
        <v>124</v>
      </c>
      <c r="AU177" s="220" t="s">
        <v>86</v>
      </c>
      <c r="AY177" s="16" t="s">
        <v>120</v>
      </c>
      <c r="BE177" s="221">
        <f>IF(N177="základní",J177,0)</f>
        <v>0</v>
      </c>
      <c r="BF177" s="221">
        <f>IF(N177="snížená",J177,0)</f>
        <v>0</v>
      </c>
      <c r="BG177" s="221">
        <f>IF(N177="zákl. přenesená",J177,0)</f>
        <v>0</v>
      </c>
      <c r="BH177" s="221">
        <f>IF(N177="sníž. přenesená",J177,0)</f>
        <v>0</v>
      </c>
      <c r="BI177" s="221">
        <f>IF(N177="nulová",J177,0)</f>
        <v>0</v>
      </c>
      <c r="BJ177" s="16" t="s">
        <v>84</v>
      </c>
      <c r="BK177" s="221">
        <f>ROUND(I177*H177,2)</f>
        <v>0</v>
      </c>
      <c r="BL177" s="16" t="s">
        <v>133</v>
      </c>
      <c r="BM177" s="220" t="s">
        <v>293</v>
      </c>
    </row>
    <row r="178" s="2" customFormat="1">
      <c r="A178" s="37"/>
      <c r="B178" s="38"/>
      <c r="C178" s="39"/>
      <c r="D178" s="222" t="s">
        <v>131</v>
      </c>
      <c r="E178" s="39"/>
      <c r="F178" s="223" t="s">
        <v>294</v>
      </c>
      <c r="G178" s="39"/>
      <c r="H178" s="39"/>
      <c r="I178" s="224"/>
      <c r="J178" s="39"/>
      <c r="K178" s="39"/>
      <c r="L178" s="43"/>
      <c r="M178" s="225"/>
      <c r="N178" s="226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131</v>
      </c>
      <c r="AU178" s="16" t="s">
        <v>86</v>
      </c>
    </row>
    <row r="179" s="2" customFormat="1" ht="24.15" customHeight="1">
      <c r="A179" s="37"/>
      <c r="B179" s="38"/>
      <c r="C179" s="209" t="s">
        <v>295</v>
      </c>
      <c r="D179" s="209" t="s">
        <v>124</v>
      </c>
      <c r="E179" s="210" t="s">
        <v>296</v>
      </c>
      <c r="F179" s="211" t="s">
        <v>297</v>
      </c>
      <c r="G179" s="212" t="s">
        <v>226</v>
      </c>
      <c r="H179" s="213">
        <v>1</v>
      </c>
      <c r="I179" s="214"/>
      <c r="J179" s="215">
        <f>ROUND(I179*H179,2)</f>
        <v>0</v>
      </c>
      <c r="K179" s="211" t="s">
        <v>1</v>
      </c>
      <c r="L179" s="43"/>
      <c r="M179" s="216" t="s">
        <v>1</v>
      </c>
      <c r="N179" s="217" t="s">
        <v>41</v>
      </c>
      <c r="O179" s="90"/>
      <c r="P179" s="218">
        <f>O179*H179</f>
        <v>0</v>
      </c>
      <c r="Q179" s="218">
        <v>0</v>
      </c>
      <c r="R179" s="218">
        <f>Q179*H179</f>
        <v>0</v>
      </c>
      <c r="S179" s="218">
        <v>0</v>
      </c>
      <c r="T179" s="21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0" t="s">
        <v>133</v>
      </c>
      <c r="AT179" s="220" t="s">
        <v>124</v>
      </c>
      <c r="AU179" s="220" t="s">
        <v>86</v>
      </c>
      <c r="AY179" s="16" t="s">
        <v>120</v>
      </c>
      <c r="BE179" s="221">
        <f>IF(N179="základní",J179,0)</f>
        <v>0</v>
      </c>
      <c r="BF179" s="221">
        <f>IF(N179="snížená",J179,0)</f>
        <v>0</v>
      </c>
      <c r="BG179" s="221">
        <f>IF(N179="zákl. přenesená",J179,0)</f>
        <v>0</v>
      </c>
      <c r="BH179" s="221">
        <f>IF(N179="sníž. přenesená",J179,0)</f>
        <v>0</v>
      </c>
      <c r="BI179" s="221">
        <f>IF(N179="nulová",J179,0)</f>
        <v>0</v>
      </c>
      <c r="BJ179" s="16" t="s">
        <v>84</v>
      </c>
      <c r="BK179" s="221">
        <f>ROUND(I179*H179,2)</f>
        <v>0</v>
      </c>
      <c r="BL179" s="16" t="s">
        <v>133</v>
      </c>
      <c r="BM179" s="220" t="s">
        <v>298</v>
      </c>
    </row>
    <row r="180" s="2" customFormat="1">
      <c r="A180" s="37"/>
      <c r="B180" s="38"/>
      <c r="C180" s="39"/>
      <c r="D180" s="222" t="s">
        <v>131</v>
      </c>
      <c r="E180" s="39"/>
      <c r="F180" s="270" t="s">
        <v>299</v>
      </c>
      <c r="G180" s="39"/>
      <c r="H180" s="39"/>
      <c r="I180" s="224"/>
      <c r="J180" s="39"/>
      <c r="K180" s="39"/>
      <c r="L180" s="43"/>
      <c r="M180" s="225"/>
      <c r="N180" s="226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131</v>
      </c>
      <c r="AU180" s="16" t="s">
        <v>86</v>
      </c>
    </row>
    <row r="181" s="2" customFormat="1" ht="16.5" customHeight="1">
      <c r="A181" s="37"/>
      <c r="B181" s="38"/>
      <c r="C181" s="209" t="s">
        <v>300</v>
      </c>
      <c r="D181" s="209" t="s">
        <v>124</v>
      </c>
      <c r="E181" s="210" t="s">
        <v>301</v>
      </c>
      <c r="F181" s="211" t="s">
        <v>302</v>
      </c>
      <c r="G181" s="212" t="s">
        <v>226</v>
      </c>
      <c r="H181" s="213">
        <v>1</v>
      </c>
      <c r="I181" s="214"/>
      <c r="J181" s="215">
        <f>ROUND(I181*H181,2)</f>
        <v>0</v>
      </c>
      <c r="K181" s="211" t="s">
        <v>1</v>
      </c>
      <c r="L181" s="43"/>
      <c r="M181" s="216" t="s">
        <v>1</v>
      </c>
      <c r="N181" s="217" t="s">
        <v>41</v>
      </c>
      <c r="O181" s="90"/>
      <c r="P181" s="218">
        <f>O181*H181</f>
        <v>0</v>
      </c>
      <c r="Q181" s="218">
        <v>0</v>
      </c>
      <c r="R181" s="218">
        <f>Q181*H181</f>
        <v>0</v>
      </c>
      <c r="S181" s="218">
        <v>0</v>
      </c>
      <c r="T181" s="21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0" t="s">
        <v>133</v>
      </c>
      <c r="AT181" s="220" t="s">
        <v>124</v>
      </c>
      <c r="AU181" s="220" t="s">
        <v>86</v>
      </c>
      <c r="AY181" s="16" t="s">
        <v>120</v>
      </c>
      <c r="BE181" s="221">
        <f>IF(N181="základní",J181,0)</f>
        <v>0</v>
      </c>
      <c r="BF181" s="221">
        <f>IF(N181="snížená",J181,0)</f>
        <v>0</v>
      </c>
      <c r="BG181" s="221">
        <f>IF(N181="zákl. přenesená",J181,0)</f>
        <v>0</v>
      </c>
      <c r="BH181" s="221">
        <f>IF(N181="sníž. přenesená",J181,0)</f>
        <v>0</v>
      </c>
      <c r="BI181" s="221">
        <f>IF(N181="nulová",J181,0)</f>
        <v>0</v>
      </c>
      <c r="BJ181" s="16" t="s">
        <v>84</v>
      </c>
      <c r="BK181" s="221">
        <f>ROUND(I181*H181,2)</f>
        <v>0</v>
      </c>
      <c r="BL181" s="16" t="s">
        <v>133</v>
      </c>
      <c r="BM181" s="220" t="s">
        <v>303</v>
      </c>
    </row>
    <row r="182" s="2" customFormat="1">
      <c r="A182" s="37"/>
      <c r="B182" s="38"/>
      <c r="C182" s="39"/>
      <c r="D182" s="222" t="s">
        <v>131</v>
      </c>
      <c r="E182" s="39"/>
      <c r="F182" s="270" t="s">
        <v>304</v>
      </c>
      <c r="G182" s="39"/>
      <c r="H182" s="39"/>
      <c r="I182" s="224"/>
      <c r="J182" s="39"/>
      <c r="K182" s="39"/>
      <c r="L182" s="43"/>
      <c r="M182" s="225"/>
      <c r="N182" s="226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131</v>
      </c>
      <c r="AU182" s="16" t="s">
        <v>86</v>
      </c>
    </row>
    <row r="183" s="2" customFormat="1" ht="24.15" customHeight="1">
      <c r="A183" s="37"/>
      <c r="B183" s="38"/>
      <c r="C183" s="209" t="s">
        <v>305</v>
      </c>
      <c r="D183" s="209" t="s">
        <v>124</v>
      </c>
      <c r="E183" s="210" t="s">
        <v>306</v>
      </c>
      <c r="F183" s="211" t="s">
        <v>307</v>
      </c>
      <c r="G183" s="212" t="s">
        <v>127</v>
      </c>
      <c r="H183" s="213">
        <v>1</v>
      </c>
      <c r="I183" s="214"/>
      <c r="J183" s="215">
        <f>ROUND(I183*H183,2)</f>
        <v>0</v>
      </c>
      <c r="K183" s="211" t="s">
        <v>1</v>
      </c>
      <c r="L183" s="43"/>
      <c r="M183" s="216" t="s">
        <v>1</v>
      </c>
      <c r="N183" s="217" t="s">
        <v>41</v>
      </c>
      <c r="O183" s="90"/>
      <c r="P183" s="218">
        <f>O183*H183</f>
        <v>0</v>
      </c>
      <c r="Q183" s="218">
        <v>0</v>
      </c>
      <c r="R183" s="218">
        <f>Q183*H183</f>
        <v>0</v>
      </c>
      <c r="S183" s="218">
        <v>0</v>
      </c>
      <c r="T183" s="21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0" t="s">
        <v>133</v>
      </c>
      <c r="AT183" s="220" t="s">
        <v>124</v>
      </c>
      <c r="AU183" s="220" t="s">
        <v>86</v>
      </c>
      <c r="AY183" s="16" t="s">
        <v>120</v>
      </c>
      <c r="BE183" s="221">
        <f>IF(N183="základní",J183,0)</f>
        <v>0</v>
      </c>
      <c r="BF183" s="221">
        <f>IF(N183="snížená",J183,0)</f>
        <v>0</v>
      </c>
      <c r="BG183" s="221">
        <f>IF(N183="zákl. přenesená",J183,0)</f>
        <v>0</v>
      </c>
      <c r="BH183" s="221">
        <f>IF(N183="sníž. přenesená",J183,0)</f>
        <v>0</v>
      </c>
      <c r="BI183" s="221">
        <f>IF(N183="nulová",J183,0)</f>
        <v>0</v>
      </c>
      <c r="BJ183" s="16" t="s">
        <v>84</v>
      </c>
      <c r="BK183" s="221">
        <f>ROUND(I183*H183,2)</f>
        <v>0</v>
      </c>
      <c r="BL183" s="16" t="s">
        <v>133</v>
      </c>
      <c r="BM183" s="220" t="s">
        <v>308</v>
      </c>
    </row>
    <row r="184" s="2" customFormat="1">
      <c r="A184" s="37"/>
      <c r="B184" s="38"/>
      <c r="C184" s="39"/>
      <c r="D184" s="222" t="s">
        <v>131</v>
      </c>
      <c r="E184" s="39"/>
      <c r="F184" s="223" t="s">
        <v>309</v>
      </c>
      <c r="G184" s="39"/>
      <c r="H184" s="39"/>
      <c r="I184" s="224"/>
      <c r="J184" s="39"/>
      <c r="K184" s="39"/>
      <c r="L184" s="43"/>
      <c r="M184" s="225"/>
      <c r="N184" s="226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131</v>
      </c>
      <c r="AU184" s="16" t="s">
        <v>86</v>
      </c>
    </row>
    <row r="185" s="11" customFormat="1" ht="22.8" customHeight="1">
      <c r="A185" s="11"/>
      <c r="B185" s="195"/>
      <c r="C185" s="196"/>
      <c r="D185" s="197" t="s">
        <v>75</v>
      </c>
      <c r="E185" s="237" t="s">
        <v>123</v>
      </c>
      <c r="F185" s="237" t="s">
        <v>310</v>
      </c>
      <c r="G185" s="196"/>
      <c r="H185" s="196"/>
      <c r="I185" s="199"/>
      <c r="J185" s="238">
        <f>BK185</f>
        <v>0</v>
      </c>
      <c r="K185" s="196"/>
      <c r="L185" s="201"/>
      <c r="M185" s="202"/>
      <c r="N185" s="203"/>
      <c r="O185" s="203"/>
      <c r="P185" s="204">
        <f>SUM(P186:P201)</f>
        <v>0</v>
      </c>
      <c r="Q185" s="203"/>
      <c r="R185" s="204">
        <f>SUM(R186:R201)</f>
        <v>0.001242</v>
      </c>
      <c r="S185" s="203"/>
      <c r="T185" s="205">
        <f>SUM(T186:T201)</f>
        <v>0</v>
      </c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R185" s="206" t="s">
        <v>84</v>
      </c>
      <c r="AT185" s="207" t="s">
        <v>75</v>
      </c>
      <c r="AU185" s="207" t="s">
        <v>84</v>
      </c>
      <c r="AY185" s="206" t="s">
        <v>120</v>
      </c>
      <c r="BK185" s="208">
        <f>SUM(BK186:BK201)</f>
        <v>0</v>
      </c>
    </row>
    <row r="186" s="2" customFormat="1" ht="16.5" customHeight="1">
      <c r="A186" s="37"/>
      <c r="B186" s="38"/>
      <c r="C186" s="239" t="s">
        <v>311</v>
      </c>
      <c r="D186" s="239" t="s">
        <v>170</v>
      </c>
      <c r="E186" s="240" t="s">
        <v>312</v>
      </c>
      <c r="F186" s="241" t="s">
        <v>313</v>
      </c>
      <c r="G186" s="242" t="s">
        <v>173</v>
      </c>
      <c r="H186" s="243">
        <v>36</v>
      </c>
      <c r="I186" s="244"/>
      <c r="J186" s="245">
        <f>ROUND(I186*H186,2)</f>
        <v>0</v>
      </c>
      <c r="K186" s="241" t="s">
        <v>1</v>
      </c>
      <c r="L186" s="246"/>
      <c r="M186" s="247" t="s">
        <v>1</v>
      </c>
      <c r="N186" s="248" t="s">
        <v>41</v>
      </c>
      <c r="O186" s="90"/>
      <c r="P186" s="218">
        <f>O186*H186</f>
        <v>0</v>
      </c>
      <c r="Q186" s="218">
        <v>0</v>
      </c>
      <c r="R186" s="218">
        <f>Q186*H186</f>
        <v>0</v>
      </c>
      <c r="S186" s="218">
        <v>0</v>
      </c>
      <c r="T186" s="21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0" t="s">
        <v>142</v>
      </c>
      <c r="AT186" s="220" t="s">
        <v>170</v>
      </c>
      <c r="AU186" s="220" t="s">
        <v>86</v>
      </c>
      <c r="AY186" s="16" t="s">
        <v>120</v>
      </c>
      <c r="BE186" s="221">
        <f>IF(N186="základní",J186,0)</f>
        <v>0</v>
      </c>
      <c r="BF186" s="221">
        <f>IF(N186="snížená",J186,0)</f>
        <v>0</v>
      </c>
      <c r="BG186" s="221">
        <f>IF(N186="zákl. přenesená",J186,0)</f>
        <v>0</v>
      </c>
      <c r="BH186" s="221">
        <f>IF(N186="sníž. přenesená",J186,0)</f>
        <v>0</v>
      </c>
      <c r="BI186" s="221">
        <f>IF(N186="nulová",J186,0)</f>
        <v>0</v>
      </c>
      <c r="BJ186" s="16" t="s">
        <v>84</v>
      </c>
      <c r="BK186" s="221">
        <f>ROUND(I186*H186,2)</f>
        <v>0</v>
      </c>
      <c r="BL186" s="16" t="s">
        <v>133</v>
      </c>
      <c r="BM186" s="220" t="s">
        <v>314</v>
      </c>
    </row>
    <row r="187" s="13" customFormat="1">
      <c r="A187" s="13"/>
      <c r="B187" s="249"/>
      <c r="C187" s="250"/>
      <c r="D187" s="222" t="s">
        <v>197</v>
      </c>
      <c r="E187" s="251" t="s">
        <v>1</v>
      </c>
      <c r="F187" s="252" t="s">
        <v>315</v>
      </c>
      <c r="G187" s="250"/>
      <c r="H187" s="253">
        <v>36</v>
      </c>
      <c r="I187" s="254"/>
      <c r="J187" s="250"/>
      <c r="K187" s="250"/>
      <c r="L187" s="255"/>
      <c r="M187" s="256"/>
      <c r="N187" s="257"/>
      <c r="O187" s="257"/>
      <c r="P187" s="257"/>
      <c r="Q187" s="257"/>
      <c r="R187" s="257"/>
      <c r="S187" s="257"/>
      <c r="T187" s="25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9" t="s">
        <v>197</v>
      </c>
      <c r="AU187" s="259" t="s">
        <v>86</v>
      </c>
      <c r="AV187" s="13" t="s">
        <v>86</v>
      </c>
      <c r="AW187" s="13" t="s">
        <v>32</v>
      </c>
      <c r="AX187" s="13" t="s">
        <v>84</v>
      </c>
      <c r="AY187" s="259" t="s">
        <v>120</v>
      </c>
    </row>
    <row r="188" s="2" customFormat="1" ht="16.5" customHeight="1">
      <c r="A188" s="37"/>
      <c r="B188" s="38"/>
      <c r="C188" s="239" t="s">
        <v>316</v>
      </c>
      <c r="D188" s="239" t="s">
        <v>170</v>
      </c>
      <c r="E188" s="240" t="s">
        <v>317</v>
      </c>
      <c r="F188" s="241" t="s">
        <v>318</v>
      </c>
      <c r="G188" s="242" t="s">
        <v>319</v>
      </c>
      <c r="H188" s="243">
        <v>12.42</v>
      </c>
      <c r="I188" s="244"/>
      <c r="J188" s="245">
        <f>ROUND(I188*H188,2)</f>
        <v>0</v>
      </c>
      <c r="K188" s="241" t="s">
        <v>1</v>
      </c>
      <c r="L188" s="246"/>
      <c r="M188" s="247" t="s">
        <v>1</v>
      </c>
      <c r="N188" s="248" t="s">
        <v>41</v>
      </c>
      <c r="O188" s="90"/>
      <c r="P188" s="218">
        <f>O188*H188</f>
        <v>0</v>
      </c>
      <c r="Q188" s="218">
        <v>0</v>
      </c>
      <c r="R188" s="218">
        <f>Q188*H188</f>
        <v>0</v>
      </c>
      <c r="S188" s="218">
        <v>0</v>
      </c>
      <c r="T188" s="21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0" t="s">
        <v>142</v>
      </c>
      <c r="AT188" s="220" t="s">
        <v>170</v>
      </c>
      <c r="AU188" s="220" t="s">
        <v>86</v>
      </c>
      <c r="AY188" s="16" t="s">
        <v>120</v>
      </c>
      <c r="BE188" s="221">
        <f>IF(N188="základní",J188,0)</f>
        <v>0</v>
      </c>
      <c r="BF188" s="221">
        <f>IF(N188="snížená",J188,0)</f>
        <v>0</v>
      </c>
      <c r="BG188" s="221">
        <f>IF(N188="zákl. přenesená",J188,0)</f>
        <v>0</v>
      </c>
      <c r="BH188" s="221">
        <f>IF(N188="sníž. přenesená",J188,0)</f>
        <v>0</v>
      </c>
      <c r="BI188" s="221">
        <f>IF(N188="nulová",J188,0)</f>
        <v>0</v>
      </c>
      <c r="BJ188" s="16" t="s">
        <v>84</v>
      </c>
      <c r="BK188" s="221">
        <f>ROUND(I188*H188,2)</f>
        <v>0</v>
      </c>
      <c r="BL188" s="16" t="s">
        <v>133</v>
      </c>
      <c r="BM188" s="220" t="s">
        <v>320</v>
      </c>
    </row>
    <row r="189" s="13" customFormat="1">
      <c r="A189" s="13"/>
      <c r="B189" s="249"/>
      <c r="C189" s="250"/>
      <c r="D189" s="222" t="s">
        <v>197</v>
      </c>
      <c r="E189" s="251" t="s">
        <v>1</v>
      </c>
      <c r="F189" s="252" t="s">
        <v>321</v>
      </c>
      <c r="G189" s="250"/>
      <c r="H189" s="253">
        <v>12.42</v>
      </c>
      <c r="I189" s="254"/>
      <c r="J189" s="250"/>
      <c r="K189" s="250"/>
      <c r="L189" s="255"/>
      <c r="M189" s="256"/>
      <c r="N189" s="257"/>
      <c r="O189" s="257"/>
      <c r="P189" s="257"/>
      <c r="Q189" s="257"/>
      <c r="R189" s="257"/>
      <c r="S189" s="257"/>
      <c r="T189" s="25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9" t="s">
        <v>197</v>
      </c>
      <c r="AU189" s="259" t="s">
        <v>86</v>
      </c>
      <c r="AV189" s="13" t="s">
        <v>86</v>
      </c>
      <c r="AW189" s="13" t="s">
        <v>32</v>
      </c>
      <c r="AX189" s="13" t="s">
        <v>84</v>
      </c>
      <c r="AY189" s="259" t="s">
        <v>120</v>
      </c>
    </row>
    <row r="190" s="2" customFormat="1" ht="16.5" customHeight="1">
      <c r="A190" s="37"/>
      <c r="B190" s="38"/>
      <c r="C190" s="239" t="s">
        <v>322</v>
      </c>
      <c r="D190" s="239" t="s">
        <v>170</v>
      </c>
      <c r="E190" s="240" t="s">
        <v>323</v>
      </c>
      <c r="F190" s="241" t="s">
        <v>324</v>
      </c>
      <c r="G190" s="242" t="s">
        <v>202</v>
      </c>
      <c r="H190" s="243">
        <v>74.6</v>
      </c>
      <c r="I190" s="244"/>
      <c r="J190" s="245">
        <f>ROUND(I190*H190,2)</f>
        <v>0</v>
      </c>
      <c r="K190" s="241" t="s">
        <v>1</v>
      </c>
      <c r="L190" s="246"/>
      <c r="M190" s="247" t="s">
        <v>1</v>
      </c>
      <c r="N190" s="248" t="s">
        <v>41</v>
      </c>
      <c r="O190" s="90"/>
      <c r="P190" s="218">
        <f>O190*H190</f>
        <v>0</v>
      </c>
      <c r="Q190" s="218">
        <v>0</v>
      </c>
      <c r="R190" s="218">
        <f>Q190*H190</f>
        <v>0</v>
      </c>
      <c r="S190" s="218">
        <v>0</v>
      </c>
      <c r="T190" s="21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0" t="s">
        <v>142</v>
      </c>
      <c r="AT190" s="220" t="s">
        <v>170</v>
      </c>
      <c r="AU190" s="220" t="s">
        <v>86</v>
      </c>
      <c r="AY190" s="16" t="s">
        <v>120</v>
      </c>
      <c r="BE190" s="221">
        <f>IF(N190="základní",J190,0)</f>
        <v>0</v>
      </c>
      <c r="BF190" s="221">
        <f>IF(N190="snížená",J190,0)</f>
        <v>0</v>
      </c>
      <c r="BG190" s="221">
        <f>IF(N190="zákl. přenesená",J190,0)</f>
        <v>0</v>
      </c>
      <c r="BH190" s="221">
        <f>IF(N190="sníž. přenesená",J190,0)</f>
        <v>0</v>
      </c>
      <c r="BI190" s="221">
        <f>IF(N190="nulová",J190,0)</f>
        <v>0</v>
      </c>
      <c r="BJ190" s="16" t="s">
        <v>84</v>
      </c>
      <c r="BK190" s="221">
        <f>ROUND(I190*H190,2)</f>
        <v>0</v>
      </c>
      <c r="BL190" s="16" t="s">
        <v>133</v>
      </c>
      <c r="BM190" s="220" t="s">
        <v>325</v>
      </c>
    </row>
    <row r="191" s="2" customFormat="1" ht="16.5" customHeight="1">
      <c r="A191" s="37"/>
      <c r="B191" s="38"/>
      <c r="C191" s="239" t="s">
        <v>180</v>
      </c>
      <c r="D191" s="239" t="s">
        <v>170</v>
      </c>
      <c r="E191" s="240" t="s">
        <v>326</v>
      </c>
      <c r="F191" s="241" t="s">
        <v>327</v>
      </c>
      <c r="G191" s="242" t="s">
        <v>328</v>
      </c>
      <c r="H191" s="243">
        <v>1.242</v>
      </c>
      <c r="I191" s="244"/>
      <c r="J191" s="245">
        <f>ROUND(I191*H191,2)</f>
        <v>0</v>
      </c>
      <c r="K191" s="241" t="s">
        <v>1</v>
      </c>
      <c r="L191" s="246"/>
      <c r="M191" s="247" t="s">
        <v>1</v>
      </c>
      <c r="N191" s="248" t="s">
        <v>41</v>
      </c>
      <c r="O191" s="90"/>
      <c r="P191" s="218">
        <f>O191*H191</f>
        <v>0</v>
      </c>
      <c r="Q191" s="218">
        <v>0.001</v>
      </c>
      <c r="R191" s="218">
        <f>Q191*H191</f>
        <v>0.001242</v>
      </c>
      <c r="S191" s="218">
        <v>0</v>
      </c>
      <c r="T191" s="21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0" t="s">
        <v>142</v>
      </c>
      <c r="AT191" s="220" t="s">
        <v>170</v>
      </c>
      <c r="AU191" s="220" t="s">
        <v>86</v>
      </c>
      <c r="AY191" s="16" t="s">
        <v>120</v>
      </c>
      <c r="BE191" s="221">
        <f>IF(N191="základní",J191,0)</f>
        <v>0</v>
      </c>
      <c r="BF191" s="221">
        <f>IF(N191="snížená",J191,0)</f>
        <v>0</v>
      </c>
      <c r="BG191" s="221">
        <f>IF(N191="zákl. přenesená",J191,0)</f>
        <v>0</v>
      </c>
      <c r="BH191" s="221">
        <f>IF(N191="sníž. přenesená",J191,0)</f>
        <v>0</v>
      </c>
      <c r="BI191" s="221">
        <f>IF(N191="nulová",J191,0)</f>
        <v>0</v>
      </c>
      <c r="BJ191" s="16" t="s">
        <v>84</v>
      </c>
      <c r="BK191" s="221">
        <f>ROUND(I191*H191,2)</f>
        <v>0</v>
      </c>
      <c r="BL191" s="16" t="s">
        <v>133</v>
      </c>
      <c r="BM191" s="220" t="s">
        <v>329</v>
      </c>
    </row>
    <row r="192" s="13" customFormat="1">
      <c r="A192" s="13"/>
      <c r="B192" s="249"/>
      <c r="C192" s="250"/>
      <c r="D192" s="222" t="s">
        <v>197</v>
      </c>
      <c r="E192" s="251" t="s">
        <v>1</v>
      </c>
      <c r="F192" s="252" t="s">
        <v>330</v>
      </c>
      <c r="G192" s="250"/>
      <c r="H192" s="253">
        <v>1.242</v>
      </c>
      <c r="I192" s="254"/>
      <c r="J192" s="250"/>
      <c r="K192" s="250"/>
      <c r="L192" s="255"/>
      <c r="M192" s="256"/>
      <c r="N192" s="257"/>
      <c r="O192" s="257"/>
      <c r="P192" s="257"/>
      <c r="Q192" s="257"/>
      <c r="R192" s="257"/>
      <c r="S192" s="257"/>
      <c r="T192" s="25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9" t="s">
        <v>197</v>
      </c>
      <c r="AU192" s="259" t="s">
        <v>86</v>
      </c>
      <c r="AV192" s="13" t="s">
        <v>86</v>
      </c>
      <c r="AW192" s="13" t="s">
        <v>32</v>
      </c>
      <c r="AX192" s="13" t="s">
        <v>84</v>
      </c>
      <c r="AY192" s="259" t="s">
        <v>120</v>
      </c>
    </row>
    <row r="193" s="2" customFormat="1" ht="21.75" customHeight="1">
      <c r="A193" s="37"/>
      <c r="B193" s="38"/>
      <c r="C193" s="239" t="s">
        <v>184</v>
      </c>
      <c r="D193" s="239" t="s">
        <v>170</v>
      </c>
      <c r="E193" s="240" t="s">
        <v>331</v>
      </c>
      <c r="F193" s="241" t="s">
        <v>332</v>
      </c>
      <c r="G193" s="242" t="s">
        <v>202</v>
      </c>
      <c r="H193" s="243">
        <v>24.72</v>
      </c>
      <c r="I193" s="244"/>
      <c r="J193" s="245">
        <f>ROUND(I193*H193,2)</f>
        <v>0</v>
      </c>
      <c r="K193" s="241" t="s">
        <v>1</v>
      </c>
      <c r="L193" s="246"/>
      <c r="M193" s="247" t="s">
        <v>1</v>
      </c>
      <c r="N193" s="248" t="s">
        <v>41</v>
      </c>
      <c r="O193" s="90"/>
      <c r="P193" s="218">
        <f>O193*H193</f>
        <v>0</v>
      </c>
      <c r="Q193" s="218">
        <v>0</v>
      </c>
      <c r="R193" s="218">
        <f>Q193*H193</f>
        <v>0</v>
      </c>
      <c r="S193" s="218">
        <v>0</v>
      </c>
      <c r="T193" s="21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0" t="s">
        <v>142</v>
      </c>
      <c r="AT193" s="220" t="s">
        <v>170</v>
      </c>
      <c r="AU193" s="220" t="s">
        <v>86</v>
      </c>
      <c r="AY193" s="16" t="s">
        <v>120</v>
      </c>
      <c r="BE193" s="221">
        <f>IF(N193="základní",J193,0)</f>
        <v>0</v>
      </c>
      <c r="BF193" s="221">
        <f>IF(N193="snížená",J193,0)</f>
        <v>0</v>
      </c>
      <c r="BG193" s="221">
        <f>IF(N193="zákl. přenesená",J193,0)</f>
        <v>0</v>
      </c>
      <c r="BH193" s="221">
        <f>IF(N193="sníž. přenesená",J193,0)</f>
        <v>0</v>
      </c>
      <c r="BI193" s="221">
        <f>IF(N193="nulová",J193,0)</f>
        <v>0</v>
      </c>
      <c r="BJ193" s="16" t="s">
        <v>84</v>
      </c>
      <c r="BK193" s="221">
        <f>ROUND(I193*H193,2)</f>
        <v>0</v>
      </c>
      <c r="BL193" s="16" t="s">
        <v>133</v>
      </c>
      <c r="BM193" s="220" t="s">
        <v>333</v>
      </c>
    </row>
    <row r="194" s="13" customFormat="1">
      <c r="A194" s="13"/>
      <c r="B194" s="249"/>
      <c r="C194" s="250"/>
      <c r="D194" s="222" t="s">
        <v>197</v>
      </c>
      <c r="E194" s="251" t="s">
        <v>1</v>
      </c>
      <c r="F194" s="252" t="s">
        <v>334</v>
      </c>
      <c r="G194" s="250"/>
      <c r="H194" s="253">
        <v>24.72</v>
      </c>
      <c r="I194" s="254"/>
      <c r="J194" s="250"/>
      <c r="K194" s="250"/>
      <c r="L194" s="255"/>
      <c r="M194" s="256"/>
      <c r="N194" s="257"/>
      <c r="O194" s="257"/>
      <c r="P194" s="257"/>
      <c r="Q194" s="257"/>
      <c r="R194" s="257"/>
      <c r="S194" s="257"/>
      <c r="T194" s="25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9" t="s">
        <v>197</v>
      </c>
      <c r="AU194" s="259" t="s">
        <v>86</v>
      </c>
      <c r="AV194" s="13" t="s">
        <v>86</v>
      </c>
      <c r="AW194" s="13" t="s">
        <v>32</v>
      </c>
      <c r="AX194" s="13" t="s">
        <v>84</v>
      </c>
      <c r="AY194" s="259" t="s">
        <v>120</v>
      </c>
    </row>
    <row r="195" s="2" customFormat="1" ht="16.5" customHeight="1">
      <c r="A195" s="37"/>
      <c r="B195" s="38"/>
      <c r="C195" s="239" t="s">
        <v>187</v>
      </c>
      <c r="D195" s="239" t="s">
        <v>170</v>
      </c>
      <c r="E195" s="240" t="s">
        <v>335</v>
      </c>
      <c r="F195" s="241" t="s">
        <v>336</v>
      </c>
      <c r="G195" s="242" t="s">
        <v>319</v>
      </c>
      <c r="H195" s="243">
        <v>1.03</v>
      </c>
      <c r="I195" s="244"/>
      <c r="J195" s="245">
        <f>ROUND(I195*H195,2)</f>
        <v>0</v>
      </c>
      <c r="K195" s="241" t="s">
        <v>1</v>
      </c>
      <c r="L195" s="246"/>
      <c r="M195" s="247" t="s">
        <v>1</v>
      </c>
      <c r="N195" s="248" t="s">
        <v>41</v>
      </c>
      <c r="O195" s="90"/>
      <c r="P195" s="218">
        <f>O195*H195</f>
        <v>0</v>
      </c>
      <c r="Q195" s="218">
        <v>0</v>
      </c>
      <c r="R195" s="218">
        <f>Q195*H195</f>
        <v>0</v>
      </c>
      <c r="S195" s="218">
        <v>0</v>
      </c>
      <c r="T195" s="21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0" t="s">
        <v>142</v>
      </c>
      <c r="AT195" s="220" t="s">
        <v>170</v>
      </c>
      <c r="AU195" s="220" t="s">
        <v>86</v>
      </c>
      <c r="AY195" s="16" t="s">
        <v>120</v>
      </c>
      <c r="BE195" s="221">
        <f>IF(N195="základní",J195,0)</f>
        <v>0</v>
      </c>
      <c r="BF195" s="221">
        <f>IF(N195="snížená",J195,0)</f>
        <v>0</v>
      </c>
      <c r="BG195" s="221">
        <f>IF(N195="zákl. přenesená",J195,0)</f>
        <v>0</v>
      </c>
      <c r="BH195" s="221">
        <f>IF(N195="sníž. přenesená",J195,0)</f>
        <v>0</v>
      </c>
      <c r="BI195" s="221">
        <f>IF(N195="nulová",J195,0)</f>
        <v>0</v>
      </c>
      <c r="BJ195" s="16" t="s">
        <v>84</v>
      </c>
      <c r="BK195" s="221">
        <f>ROUND(I195*H195,2)</f>
        <v>0</v>
      </c>
      <c r="BL195" s="16" t="s">
        <v>133</v>
      </c>
      <c r="BM195" s="220" t="s">
        <v>337</v>
      </c>
    </row>
    <row r="196" s="14" customFormat="1">
      <c r="A196" s="14"/>
      <c r="B196" s="260"/>
      <c r="C196" s="261"/>
      <c r="D196" s="222" t="s">
        <v>197</v>
      </c>
      <c r="E196" s="262" t="s">
        <v>1</v>
      </c>
      <c r="F196" s="263" t="s">
        <v>338</v>
      </c>
      <c r="G196" s="261"/>
      <c r="H196" s="262" t="s">
        <v>1</v>
      </c>
      <c r="I196" s="264"/>
      <c r="J196" s="261"/>
      <c r="K196" s="261"/>
      <c r="L196" s="265"/>
      <c r="M196" s="266"/>
      <c r="N196" s="267"/>
      <c r="O196" s="267"/>
      <c r="P196" s="267"/>
      <c r="Q196" s="267"/>
      <c r="R196" s="267"/>
      <c r="S196" s="267"/>
      <c r="T196" s="26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9" t="s">
        <v>197</v>
      </c>
      <c r="AU196" s="269" t="s">
        <v>86</v>
      </c>
      <c r="AV196" s="14" t="s">
        <v>84</v>
      </c>
      <c r="AW196" s="14" t="s">
        <v>32</v>
      </c>
      <c r="AX196" s="14" t="s">
        <v>76</v>
      </c>
      <c r="AY196" s="269" t="s">
        <v>120</v>
      </c>
    </row>
    <row r="197" s="13" customFormat="1">
      <c r="A197" s="13"/>
      <c r="B197" s="249"/>
      <c r="C197" s="250"/>
      <c r="D197" s="222" t="s">
        <v>197</v>
      </c>
      <c r="E197" s="251" t="s">
        <v>1</v>
      </c>
      <c r="F197" s="252" t="s">
        <v>339</v>
      </c>
      <c r="G197" s="250"/>
      <c r="H197" s="253">
        <v>1.03</v>
      </c>
      <c r="I197" s="254"/>
      <c r="J197" s="250"/>
      <c r="K197" s="250"/>
      <c r="L197" s="255"/>
      <c r="M197" s="256"/>
      <c r="N197" s="257"/>
      <c r="O197" s="257"/>
      <c r="P197" s="257"/>
      <c r="Q197" s="257"/>
      <c r="R197" s="257"/>
      <c r="S197" s="257"/>
      <c r="T197" s="25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9" t="s">
        <v>197</v>
      </c>
      <c r="AU197" s="259" t="s">
        <v>86</v>
      </c>
      <c r="AV197" s="13" t="s">
        <v>86</v>
      </c>
      <c r="AW197" s="13" t="s">
        <v>32</v>
      </c>
      <c r="AX197" s="13" t="s">
        <v>84</v>
      </c>
      <c r="AY197" s="259" t="s">
        <v>120</v>
      </c>
    </row>
    <row r="198" s="2" customFormat="1" ht="16.5" customHeight="1">
      <c r="A198" s="37"/>
      <c r="B198" s="38"/>
      <c r="C198" s="239" t="s">
        <v>340</v>
      </c>
      <c r="D198" s="239" t="s">
        <v>170</v>
      </c>
      <c r="E198" s="240" t="s">
        <v>341</v>
      </c>
      <c r="F198" s="241" t="s">
        <v>342</v>
      </c>
      <c r="G198" s="242" t="s">
        <v>343</v>
      </c>
      <c r="H198" s="243">
        <v>120</v>
      </c>
      <c r="I198" s="244"/>
      <c r="J198" s="245">
        <f>ROUND(I198*H198,2)</f>
        <v>0</v>
      </c>
      <c r="K198" s="241" t="s">
        <v>1</v>
      </c>
      <c r="L198" s="246"/>
      <c r="M198" s="247" t="s">
        <v>1</v>
      </c>
      <c r="N198" s="248" t="s">
        <v>41</v>
      </c>
      <c r="O198" s="90"/>
      <c r="P198" s="218">
        <f>O198*H198</f>
        <v>0</v>
      </c>
      <c r="Q198" s="218">
        <v>0</v>
      </c>
      <c r="R198" s="218">
        <f>Q198*H198</f>
        <v>0</v>
      </c>
      <c r="S198" s="218">
        <v>0</v>
      </c>
      <c r="T198" s="21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0" t="s">
        <v>142</v>
      </c>
      <c r="AT198" s="220" t="s">
        <v>170</v>
      </c>
      <c r="AU198" s="220" t="s">
        <v>86</v>
      </c>
      <c r="AY198" s="16" t="s">
        <v>120</v>
      </c>
      <c r="BE198" s="221">
        <f>IF(N198="základní",J198,0)</f>
        <v>0</v>
      </c>
      <c r="BF198" s="221">
        <f>IF(N198="snížená",J198,0)</f>
        <v>0</v>
      </c>
      <c r="BG198" s="221">
        <f>IF(N198="zákl. přenesená",J198,0)</f>
        <v>0</v>
      </c>
      <c r="BH198" s="221">
        <f>IF(N198="sníž. přenesená",J198,0)</f>
        <v>0</v>
      </c>
      <c r="BI198" s="221">
        <f>IF(N198="nulová",J198,0)</f>
        <v>0</v>
      </c>
      <c r="BJ198" s="16" t="s">
        <v>84</v>
      </c>
      <c r="BK198" s="221">
        <f>ROUND(I198*H198,2)</f>
        <v>0</v>
      </c>
      <c r="BL198" s="16" t="s">
        <v>133</v>
      </c>
      <c r="BM198" s="220" t="s">
        <v>344</v>
      </c>
    </row>
    <row r="199" s="13" customFormat="1">
      <c r="A199" s="13"/>
      <c r="B199" s="249"/>
      <c r="C199" s="250"/>
      <c r="D199" s="222" t="s">
        <v>197</v>
      </c>
      <c r="E199" s="251" t="s">
        <v>1</v>
      </c>
      <c r="F199" s="252" t="s">
        <v>345</v>
      </c>
      <c r="G199" s="250"/>
      <c r="H199" s="253">
        <v>120</v>
      </c>
      <c r="I199" s="254"/>
      <c r="J199" s="250"/>
      <c r="K199" s="250"/>
      <c r="L199" s="255"/>
      <c r="M199" s="256"/>
      <c r="N199" s="257"/>
      <c r="O199" s="257"/>
      <c r="P199" s="257"/>
      <c r="Q199" s="257"/>
      <c r="R199" s="257"/>
      <c r="S199" s="257"/>
      <c r="T199" s="25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9" t="s">
        <v>197</v>
      </c>
      <c r="AU199" s="259" t="s">
        <v>86</v>
      </c>
      <c r="AV199" s="13" t="s">
        <v>86</v>
      </c>
      <c r="AW199" s="13" t="s">
        <v>32</v>
      </c>
      <c r="AX199" s="13" t="s">
        <v>84</v>
      </c>
      <c r="AY199" s="259" t="s">
        <v>120</v>
      </c>
    </row>
    <row r="200" s="2" customFormat="1" ht="16.5" customHeight="1">
      <c r="A200" s="37"/>
      <c r="B200" s="38"/>
      <c r="C200" s="239" t="s">
        <v>346</v>
      </c>
      <c r="D200" s="239" t="s">
        <v>170</v>
      </c>
      <c r="E200" s="240" t="s">
        <v>347</v>
      </c>
      <c r="F200" s="241" t="s">
        <v>348</v>
      </c>
      <c r="G200" s="242" t="s">
        <v>202</v>
      </c>
      <c r="H200" s="243">
        <v>5.822</v>
      </c>
      <c r="I200" s="244"/>
      <c r="J200" s="245">
        <f>ROUND(I200*H200,2)</f>
        <v>0</v>
      </c>
      <c r="K200" s="241" t="s">
        <v>1</v>
      </c>
      <c r="L200" s="246"/>
      <c r="M200" s="247" t="s">
        <v>1</v>
      </c>
      <c r="N200" s="248" t="s">
        <v>41</v>
      </c>
      <c r="O200" s="90"/>
      <c r="P200" s="218">
        <f>O200*H200</f>
        <v>0</v>
      </c>
      <c r="Q200" s="218">
        <v>0</v>
      </c>
      <c r="R200" s="218">
        <f>Q200*H200</f>
        <v>0</v>
      </c>
      <c r="S200" s="218">
        <v>0</v>
      </c>
      <c r="T200" s="21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0" t="s">
        <v>142</v>
      </c>
      <c r="AT200" s="220" t="s">
        <v>170</v>
      </c>
      <c r="AU200" s="220" t="s">
        <v>86</v>
      </c>
      <c r="AY200" s="16" t="s">
        <v>120</v>
      </c>
      <c r="BE200" s="221">
        <f>IF(N200="základní",J200,0)</f>
        <v>0</v>
      </c>
      <c r="BF200" s="221">
        <f>IF(N200="snížená",J200,0)</f>
        <v>0</v>
      </c>
      <c r="BG200" s="221">
        <f>IF(N200="zákl. přenesená",J200,0)</f>
        <v>0</v>
      </c>
      <c r="BH200" s="221">
        <f>IF(N200="sníž. přenesená",J200,0)</f>
        <v>0</v>
      </c>
      <c r="BI200" s="221">
        <f>IF(N200="nulová",J200,0)</f>
        <v>0</v>
      </c>
      <c r="BJ200" s="16" t="s">
        <v>84</v>
      </c>
      <c r="BK200" s="221">
        <f>ROUND(I200*H200,2)</f>
        <v>0</v>
      </c>
      <c r="BL200" s="16" t="s">
        <v>133</v>
      </c>
      <c r="BM200" s="220" t="s">
        <v>349</v>
      </c>
    </row>
    <row r="201" s="13" customFormat="1">
      <c r="A201" s="13"/>
      <c r="B201" s="249"/>
      <c r="C201" s="250"/>
      <c r="D201" s="222" t="s">
        <v>197</v>
      </c>
      <c r="E201" s="251" t="s">
        <v>1</v>
      </c>
      <c r="F201" s="252" t="s">
        <v>350</v>
      </c>
      <c r="G201" s="250"/>
      <c r="H201" s="253">
        <v>5.822</v>
      </c>
      <c r="I201" s="254"/>
      <c r="J201" s="250"/>
      <c r="K201" s="250"/>
      <c r="L201" s="255"/>
      <c r="M201" s="256"/>
      <c r="N201" s="257"/>
      <c r="O201" s="257"/>
      <c r="P201" s="257"/>
      <c r="Q201" s="257"/>
      <c r="R201" s="257"/>
      <c r="S201" s="257"/>
      <c r="T201" s="25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9" t="s">
        <v>197</v>
      </c>
      <c r="AU201" s="259" t="s">
        <v>86</v>
      </c>
      <c r="AV201" s="13" t="s">
        <v>86</v>
      </c>
      <c r="AW201" s="13" t="s">
        <v>32</v>
      </c>
      <c r="AX201" s="13" t="s">
        <v>84</v>
      </c>
      <c r="AY201" s="259" t="s">
        <v>120</v>
      </c>
    </row>
    <row r="202" s="11" customFormat="1" ht="22.8" customHeight="1">
      <c r="A202" s="11"/>
      <c r="B202" s="195"/>
      <c r="C202" s="196"/>
      <c r="D202" s="197" t="s">
        <v>75</v>
      </c>
      <c r="E202" s="237" t="s">
        <v>351</v>
      </c>
      <c r="F202" s="237" t="s">
        <v>352</v>
      </c>
      <c r="G202" s="196"/>
      <c r="H202" s="196"/>
      <c r="I202" s="199"/>
      <c r="J202" s="238">
        <f>BK202</f>
        <v>0</v>
      </c>
      <c r="K202" s="196"/>
      <c r="L202" s="201"/>
      <c r="M202" s="202"/>
      <c r="N202" s="203"/>
      <c r="O202" s="203"/>
      <c r="P202" s="204">
        <f>P203</f>
        <v>0</v>
      </c>
      <c r="Q202" s="203"/>
      <c r="R202" s="204">
        <f>R203</f>
        <v>0</v>
      </c>
      <c r="S202" s="203"/>
      <c r="T202" s="205">
        <f>T203</f>
        <v>0</v>
      </c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R202" s="206" t="s">
        <v>84</v>
      </c>
      <c r="AT202" s="207" t="s">
        <v>75</v>
      </c>
      <c r="AU202" s="207" t="s">
        <v>84</v>
      </c>
      <c r="AY202" s="206" t="s">
        <v>120</v>
      </c>
      <c r="BK202" s="208">
        <f>BK203</f>
        <v>0</v>
      </c>
    </row>
    <row r="203" s="2" customFormat="1" ht="24.15" customHeight="1">
      <c r="A203" s="37"/>
      <c r="B203" s="38"/>
      <c r="C203" s="209" t="s">
        <v>353</v>
      </c>
      <c r="D203" s="209" t="s">
        <v>124</v>
      </c>
      <c r="E203" s="210" t="s">
        <v>354</v>
      </c>
      <c r="F203" s="211" t="s">
        <v>355</v>
      </c>
      <c r="G203" s="212" t="s">
        <v>356</v>
      </c>
      <c r="H203" s="213">
        <v>62.102</v>
      </c>
      <c r="I203" s="214"/>
      <c r="J203" s="215">
        <f>ROUND(I203*H203,2)</f>
        <v>0</v>
      </c>
      <c r="K203" s="211" t="s">
        <v>1</v>
      </c>
      <c r="L203" s="43"/>
      <c r="M203" s="271" t="s">
        <v>1</v>
      </c>
      <c r="N203" s="272" t="s">
        <v>41</v>
      </c>
      <c r="O203" s="229"/>
      <c r="P203" s="273">
        <f>O203*H203</f>
        <v>0</v>
      </c>
      <c r="Q203" s="273">
        <v>0</v>
      </c>
      <c r="R203" s="273">
        <f>Q203*H203</f>
        <v>0</v>
      </c>
      <c r="S203" s="273">
        <v>0</v>
      </c>
      <c r="T203" s="274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0" t="s">
        <v>133</v>
      </c>
      <c r="AT203" s="220" t="s">
        <v>124</v>
      </c>
      <c r="AU203" s="220" t="s">
        <v>86</v>
      </c>
      <c r="AY203" s="16" t="s">
        <v>120</v>
      </c>
      <c r="BE203" s="221">
        <f>IF(N203="základní",J203,0)</f>
        <v>0</v>
      </c>
      <c r="BF203" s="221">
        <f>IF(N203="snížená",J203,0)</f>
        <v>0</v>
      </c>
      <c r="BG203" s="221">
        <f>IF(N203="zákl. přenesená",J203,0)</f>
        <v>0</v>
      </c>
      <c r="BH203" s="221">
        <f>IF(N203="sníž. přenesená",J203,0)</f>
        <v>0</v>
      </c>
      <c r="BI203" s="221">
        <f>IF(N203="nulová",J203,0)</f>
        <v>0</v>
      </c>
      <c r="BJ203" s="16" t="s">
        <v>84</v>
      </c>
      <c r="BK203" s="221">
        <f>ROUND(I203*H203,2)</f>
        <v>0</v>
      </c>
      <c r="BL203" s="16" t="s">
        <v>133</v>
      </c>
      <c r="BM203" s="220" t="s">
        <v>357</v>
      </c>
    </row>
    <row r="204" s="2" customFormat="1" ht="6.96" customHeight="1">
      <c r="A204" s="37"/>
      <c r="B204" s="65"/>
      <c r="C204" s="66"/>
      <c r="D204" s="66"/>
      <c r="E204" s="66"/>
      <c r="F204" s="66"/>
      <c r="G204" s="66"/>
      <c r="H204" s="66"/>
      <c r="I204" s="66"/>
      <c r="J204" s="66"/>
      <c r="K204" s="66"/>
      <c r="L204" s="43"/>
      <c r="M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</row>
  </sheetData>
  <sheetProtection sheet="1" autoFilter="0" formatColumns="0" formatRows="0" objects="1" scenarios="1" spinCount="100000" saltValue="FPq0SJ0Uy96k4sPSiTKIvCuGNcrbb1Sh4lk+KK1CklnvFi7S0A6MxolU60TWEsu9vdKl+ciqRDJqgp8HLqN2JA==" hashValue="TLr0VPVsJM3hjoyOgx4+AlLJYJwflDy5Bd7J7rNA4mrxl5o8MlPoS9S3JdhbVOhj7CSbtZ1TmaZgQfCrbDHy9w==" algorithmName="SHA-512" password="CC35"/>
  <autoFilter ref="C121:K203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93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Stavební úpravy náměstí a hřbitova v Těrlicku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358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24. 5. 2024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ROUND((SUM(BE122:BE215)),  2)</f>
        <v>0</v>
      </c>
      <c r="G33" s="37"/>
      <c r="H33" s="37"/>
      <c r="I33" s="154">
        <v>0.21</v>
      </c>
      <c r="J33" s="153">
        <f>ROUND(((SUM(BE122:BE215))*I33),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ROUND((SUM(BF122:BF215)),  2)</f>
        <v>0</v>
      </c>
      <c r="G34" s="37"/>
      <c r="H34" s="37"/>
      <c r="I34" s="154">
        <v>0.12</v>
      </c>
      <c r="J34" s="153">
        <f>ROUND(((SUM(BF122:BF215))*I34),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ROUND((SUM(BG122:BG215)),  2)</f>
        <v>0</v>
      </c>
      <c r="G35" s="37"/>
      <c r="H35" s="37"/>
      <c r="I35" s="154">
        <v>0.21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ROUND((SUM(BH122:BH215)),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ROUND((SUM(BI122:BI215)),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Stavební úpravy náměstí a hřbitova v Těrlicku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008 - Zeleň hřbitov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Těrlicko</v>
      </c>
      <c r="G89" s="39"/>
      <c r="H89" s="39"/>
      <c r="I89" s="31" t="s">
        <v>22</v>
      </c>
      <c r="J89" s="78" t="str">
        <f>IF(J12="","",J12)</f>
        <v>24. 5. 2024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Obec Těrlicko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Barbora Kyšková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97</v>
      </c>
      <c r="D94" s="175"/>
      <c r="E94" s="175"/>
      <c r="F94" s="175"/>
      <c r="G94" s="175"/>
      <c r="H94" s="175"/>
      <c r="I94" s="175"/>
      <c r="J94" s="176" t="s">
        <v>98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99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100</v>
      </c>
    </row>
    <row r="97" s="9" customFormat="1" ht="24.96" customHeight="1">
      <c r="A97" s="9"/>
      <c r="B97" s="178"/>
      <c r="C97" s="179"/>
      <c r="D97" s="180" t="s">
        <v>160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31"/>
      <c r="C98" s="232"/>
      <c r="D98" s="233" t="s">
        <v>161</v>
      </c>
      <c r="E98" s="234"/>
      <c r="F98" s="234"/>
      <c r="G98" s="234"/>
      <c r="H98" s="234"/>
      <c r="I98" s="234"/>
      <c r="J98" s="235">
        <f>J124</f>
        <v>0</v>
      </c>
      <c r="K98" s="232"/>
      <c r="L98" s="236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12" customFormat="1" ht="19.92" customHeight="1">
      <c r="A99" s="12"/>
      <c r="B99" s="231"/>
      <c r="C99" s="232"/>
      <c r="D99" s="233" t="s">
        <v>162</v>
      </c>
      <c r="E99" s="234"/>
      <c r="F99" s="234"/>
      <c r="G99" s="234"/>
      <c r="H99" s="234"/>
      <c r="I99" s="234"/>
      <c r="J99" s="235">
        <f>J139</f>
        <v>0</v>
      </c>
      <c r="K99" s="232"/>
      <c r="L99" s="236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s="12" customFormat="1" ht="19.92" customHeight="1">
      <c r="A100" s="12"/>
      <c r="B100" s="231"/>
      <c r="C100" s="232"/>
      <c r="D100" s="233" t="s">
        <v>163</v>
      </c>
      <c r="E100" s="234"/>
      <c r="F100" s="234"/>
      <c r="G100" s="234"/>
      <c r="H100" s="234"/>
      <c r="I100" s="234"/>
      <c r="J100" s="235">
        <f>J144</f>
        <v>0</v>
      </c>
      <c r="K100" s="232"/>
      <c r="L100" s="236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231"/>
      <c r="C101" s="232"/>
      <c r="D101" s="233" t="s">
        <v>164</v>
      </c>
      <c r="E101" s="234"/>
      <c r="F101" s="234"/>
      <c r="G101" s="234"/>
      <c r="H101" s="234"/>
      <c r="I101" s="234"/>
      <c r="J101" s="235">
        <f>J197</f>
        <v>0</v>
      </c>
      <c r="K101" s="232"/>
      <c r="L101" s="236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12" customFormat="1" ht="19.92" customHeight="1">
      <c r="A102" s="12"/>
      <c r="B102" s="231"/>
      <c r="C102" s="232"/>
      <c r="D102" s="233" t="s">
        <v>165</v>
      </c>
      <c r="E102" s="234"/>
      <c r="F102" s="234"/>
      <c r="G102" s="234"/>
      <c r="H102" s="234"/>
      <c r="I102" s="234"/>
      <c r="J102" s="235">
        <f>J214</f>
        <v>0</v>
      </c>
      <c r="K102" s="232"/>
      <c r="L102" s="236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104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73" t="str">
        <f>E7</f>
        <v>Stavební úpravy náměstí a hřbitova v Těrlicku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94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008 - Zeleň hřbitov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>Těrlicko</v>
      </c>
      <c r="G116" s="39"/>
      <c r="H116" s="39"/>
      <c r="I116" s="31" t="s">
        <v>22</v>
      </c>
      <c r="J116" s="78" t="str">
        <f>IF(J12="","",J12)</f>
        <v>24. 5. 2024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E15</f>
        <v>Obec Těrlicko</v>
      </c>
      <c r="G118" s="39"/>
      <c r="H118" s="39"/>
      <c r="I118" s="31" t="s">
        <v>30</v>
      </c>
      <c r="J118" s="35" t="str">
        <f>E21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28</v>
      </c>
      <c r="D119" s="39"/>
      <c r="E119" s="39"/>
      <c r="F119" s="26" t="str">
        <f>IF(E18="","",E18)</f>
        <v>Vyplň údaj</v>
      </c>
      <c r="G119" s="39"/>
      <c r="H119" s="39"/>
      <c r="I119" s="31" t="s">
        <v>33</v>
      </c>
      <c r="J119" s="35" t="str">
        <f>E24</f>
        <v>Barbora Kyšková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0" customFormat="1" ht="29.28" customHeight="1">
      <c r="A121" s="184"/>
      <c r="B121" s="185"/>
      <c r="C121" s="186" t="s">
        <v>105</v>
      </c>
      <c r="D121" s="187" t="s">
        <v>61</v>
      </c>
      <c r="E121" s="187" t="s">
        <v>57</v>
      </c>
      <c r="F121" s="187" t="s">
        <v>58</v>
      </c>
      <c r="G121" s="187" t="s">
        <v>106</v>
      </c>
      <c r="H121" s="187" t="s">
        <v>107</v>
      </c>
      <c r="I121" s="187" t="s">
        <v>108</v>
      </c>
      <c r="J121" s="187" t="s">
        <v>98</v>
      </c>
      <c r="K121" s="188" t="s">
        <v>109</v>
      </c>
      <c r="L121" s="189"/>
      <c r="M121" s="99" t="s">
        <v>1</v>
      </c>
      <c r="N121" s="100" t="s">
        <v>40</v>
      </c>
      <c r="O121" s="100" t="s">
        <v>110</v>
      </c>
      <c r="P121" s="100" t="s">
        <v>111</v>
      </c>
      <c r="Q121" s="100" t="s">
        <v>112</v>
      </c>
      <c r="R121" s="100" t="s">
        <v>113</v>
      </c>
      <c r="S121" s="100" t="s">
        <v>114</v>
      </c>
      <c r="T121" s="101" t="s">
        <v>115</v>
      </c>
      <c r="U121" s="184"/>
      <c r="V121" s="184"/>
      <c r="W121" s="184"/>
      <c r="X121" s="184"/>
      <c r="Y121" s="184"/>
      <c r="Z121" s="184"/>
      <c r="AA121" s="184"/>
      <c r="AB121" s="184"/>
      <c r="AC121" s="184"/>
      <c r="AD121" s="184"/>
      <c r="AE121" s="184"/>
    </row>
    <row r="122" s="2" customFormat="1" ht="22.8" customHeight="1">
      <c r="A122" s="37"/>
      <c r="B122" s="38"/>
      <c r="C122" s="106" t="s">
        <v>116</v>
      </c>
      <c r="D122" s="39"/>
      <c r="E122" s="39"/>
      <c r="F122" s="39"/>
      <c r="G122" s="39"/>
      <c r="H122" s="39"/>
      <c r="I122" s="39"/>
      <c r="J122" s="190">
        <f>BK122</f>
        <v>0</v>
      </c>
      <c r="K122" s="39"/>
      <c r="L122" s="43"/>
      <c r="M122" s="102"/>
      <c r="N122" s="191"/>
      <c r="O122" s="103"/>
      <c r="P122" s="192">
        <f>P123</f>
        <v>0</v>
      </c>
      <c r="Q122" s="103"/>
      <c r="R122" s="192">
        <f>R123</f>
        <v>57.402948</v>
      </c>
      <c r="S122" s="103"/>
      <c r="T122" s="193">
        <f>T123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75</v>
      </c>
      <c r="AU122" s="16" t="s">
        <v>100</v>
      </c>
      <c r="BK122" s="194">
        <f>BK123</f>
        <v>0</v>
      </c>
    </row>
    <row r="123" s="11" customFormat="1" ht="25.92" customHeight="1">
      <c r="A123" s="11"/>
      <c r="B123" s="195"/>
      <c r="C123" s="196"/>
      <c r="D123" s="197" t="s">
        <v>75</v>
      </c>
      <c r="E123" s="198" t="s">
        <v>166</v>
      </c>
      <c r="F123" s="198" t="s">
        <v>167</v>
      </c>
      <c r="G123" s="196"/>
      <c r="H123" s="196"/>
      <c r="I123" s="199"/>
      <c r="J123" s="200">
        <f>BK123</f>
        <v>0</v>
      </c>
      <c r="K123" s="196"/>
      <c r="L123" s="201"/>
      <c r="M123" s="202"/>
      <c r="N123" s="203"/>
      <c r="O123" s="203"/>
      <c r="P123" s="204">
        <f>P124+P139+P144+P197+P214</f>
        <v>0</v>
      </c>
      <c r="Q123" s="203"/>
      <c r="R123" s="204">
        <f>R124+R139+R144+R197+R214</f>
        <v>57.402948</v>
      </c>
      <c r="S123" s="203"/>
      <c r="T123" s="205">
        <f>T124+T139+T144+T197+T214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06" t="s">
        <v>84</v>
      </c>
      <c r="AT123" s="207" t="s">
        <v>75</v>
      </c>
      <c r="AU123" s="207" t="s">
        <v>76</v>
      </c>
      <c r="AY123" s="206" t="s">
        <v>120</v>
      </c>
      <c r="BK123" s="208">
        <f>BK124+BK139+BK144+BK197+BK214</f>
        <v>0</v>
      </c>
    </row>
    <row r="124" s="11" customFormat="1" ht="22.8" customHeight="1">
      <c r="A124" s="11"/>
      <c r="B124" s="195"/>
      <c r="C124" s="196"/>
      <c r="D124" s="197" t="s">
        <v>75</v>
      </c>
      <c r="E124" s="237" t="s">
        <v>168</v>
      </c>
      <c r="F124" s="237" t="s">
        <v>169</v>
      </c>
      <c r="G124" s="196"/>
      <c r="H124" s="196"/>
      <c r="I124" s="199"/>
      <c r="J124" s="238">
        <f>BK124</f>
        <v>0</v>
      </c>
      <c r="K124" s="196"/>
      <c r="L124" s="201"/>
      <c r="M124" s="202"/>
      <c r="N124" s="203"/>
      <c r="O124" s="203"/>
      <c r="P124" s="204">
        <f>SUM(P125:P138)</f>
        <v>0</v>
      </c>
      <c r="Q124" s="203"/>
      <c r="R124" s="204">
        <f>SUM(R125:R138)</f>
        <v>0</v>
      </c>
      <c r="S124" s="203"/>
      <c r="T124" s="205">
        <f>SUM(T125:T138)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06" t="s">
        <v>84</v>
      </c>
      <c r="AT124" s="207" t="s">
        <v>75</v>
      </c>
      <c r="AU124" s="207" t="s">
        <v>84</v>
      </c>
      <c r="AY124" s="206" t="s">
        <v>120</v>
      </c>
      <c r="BK124" s="208">
        <f>SUM(BK125:BK138)</f>
        <v>0</v>
      </c>
    </row>
    <row r="125" s="2" customFormat="1" ht="24.15" customHeight="1">
      <c r="A125" s="37"/>
      <c r="B125" s="38"/>
      <c r="C125" s="239" t="s">
        <v>84</v>
      </c>
      <c r="D125" s="239" t="s">
        <v>170</v>
      </c>
      <c r="E125" s="240" t="s">
        <v>171</v>
      </c>
      <c r="F125" s="241" t="s">
        <v>181</v>
      </c>
      <c r="G125" s="242" t="s">
        <v>173</v>
      </c>
      <c r="H125" s="243">
        <v>2</v>
      </c>
      <c r="I125" s="244"/>
      <c r="J125" s="245">
        <f>ROUND(I125*H125,2)</f>
        <v>0</v>
      </c>
      <c r="K125" s="241" t="s">
        <v>1</v>
      </c>
      <c r="L125" s="246"/>
      <c r="M125" s="247" t="s">
        <v>1</v>
      </c>
      <c r="N125" s="248" t="s">
        <v>41</v>
      </c>
      <c r="O125" s="90"/>
      <c r="P125" s="218">
        <f>O125*H125</f>
        <v>0</v>
      </c>
      <c r="Q125" s="218">
        <v>0</v>
      </c>
      <c r="R125" s="218">
        <f>Q125*H125</f>
        <v>0</v>
      </c>
      <c r="S125" s="218">
        <v>0</v>
      </c>
      <c r="T125" s="21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0" t="s">
        <v>142</v>
      </c>
      <c r="AT125" s="220" t="s">
        <v>170</v>
      </c>
      <c r="AU125" s="220" t="s">
        <v>86</v>
      </c>
      <c r="AY125" s="16" t="s">
        <v>120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16" t="s">
        <v>84</v>
      </c>
      <c r="BK125" s="221">
        <f>ROUND(I125*H125,2)</f>
        <v>0</v>
      </c>
      <c r="BL125" s="16" t="s">
        <v>133</v>
      </c>
      <c r="BM125" s="220" t="s">
        <v>174</v>
      </c>
    </row>
    <row r="126" s="2" customFormat="1">
      <c r="A126" s="37"/>
      <c r="B126" s="38"/>
      <c r="C126" s="39"/>
      <c r="D126" s="222" t="s">
        <v>131</v>
      </c>
      <c r="E126" s="39"/>
      <c r="F126" s="223" t="s">
        <v>175</v>
      </c>
      <c r="G126" s="39"/>
      <c r="H126" s="39"/>
      <c r="I126" s="224"/>
      <c r="J126" s="39"/>
      <c r="K126" s="39"/>
      <c r="L126" s="43"/>
      <c r="M126" s="225"/>
      <c r="N126" s="226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131</v>
      </c>
      <c r="AU126" s="16" t="s">
        <v>86</v>
      </c>
    </row>
    <row r="127" s="2" customFormat="1" ht="24.15" customHeight="1">
      <c r="A127" s="37"/>
      <c r="B127" s="38"/>
      <c r="C127" s="239" t="s">
        <v>86</v>
      </c>
      <c r="D127" s="239" t="s">
        <v>170</v>
      </c>
      <c r="E127" s="240" t="s">
        <v>176</v>
      </c>
      <c r="F127" s="241" t="s">
        <v>359</v>
      </c>
      <c r="G127" s="242" t="s">
        <v>173</v>
      </c>
      <c r="H127" s="243">
        <v>12</v>
      </c>
      <c r="I127" s="244"/>
      <c r="J127" s="245">
        <f>ROUND(I127*H127,2)</f>
        <v>0</v>
      </c>
      <c r="K127" s="241" t="s">
        <v>1</v>
      </c>
      <c r="L127" s="246"/>
      <c r="M127" s="247" t="s">
        <v>1</v>
      </c>
      <c r="N127" s="248" t="s">
        <v>41</v>
      </c>
      <c r="O127" s="90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0" t="s">
        <v>142</v>
      </c>
      <c r="AT127" s="220" t="s">
        <v>170</v>
      </c>
      <c r="AU127" s="220" t="s">
        <v>86</v>
      </c>
      <c r="AY127" s="16" t="s">
        <v>120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16" t="s">
        <v>84</v>
      </c>
      <c r="BK127" s="221">
        <f>ROUND(I127*H127,2)</f>
        <v>0</v>
      </c>
      <c r="BL127" s="16" t="s">
        <v>133</v>
      </c>
      <c r="BM127" s="220" t="s">
        <v>178</v>
      </c>
    </row>
    <row r="128" s="2" customFormat="1">
      <c r="A128" s="37"/>
      <c r="B128" s="38"/>
      <c r="C128" s="39"/>
      <c r="D128" s="222" t="s">
        <v>131</v>
      </c>
      <c r="E128" s="39"/>
      <c r="F128" s="223" t="s">
        <v>179</v>
      </c>
      <c r="G128" s="39"/>
      <c r="H128" s="39"/>
      <c r="I128" s="224"/>
      <c r="J128" s="39"/>
      <c r="K128" s="39"/>
      <c r="L128" s="43"/>
      <c r="M128" s="225"/>
      <c r="N128" s="226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131</v>
      </c>
      <c r="AU128" s="16" t="s">
        <v>86</v>
      </c>
    </row>
    <row r="129" s="2" customFormat="1" ht="33" customHeight="1">
      <c r="A129" s="37"/>
      <c r="B129" s="38"/>
      <c r="C129" s="239" t="s">
        <v>123</v>
      </c>
      <c r="D129" s="239" t="s">
        <v>170</v>
      </c>
      <c r="E129" s="240" t="s">
        <v>180</v>
      </c>
      <c r="F129" s="241" t="s">
        <v>360</v>
      </c>
      <c r="G129" s="242" t="s">
        <v>173</v>
      </c>
      <c r="H129" s="243">
        <v>2</v>
      </c>
      <c r="I129" s="244"/>
      <c r="J129" s="245">
        <f>ROUND(I129*H129,2)</f>
        <v>0</v>
      </c>
      <c r="K129" s="241" t="s">
        <v>1</v>
      </c>
      <c r="L129" s="246"/>
      <c r="M129" s="247" t="s">
        <v>1</v>
      </c>
      <c r="N129" s="248" t="s">
        <v>41</v>
      </c>
      <c r="O129" s="90"/>
      <c r="P129" s="218">
        <f>O129*H129</f>
        <v>0</v>
      </c>
      <c r="Q129" s="218">
        <v>0</v>
      </c>
      <c r="R129" s="218">
        <f>Q129*H129</f>
        <v>0</v>
      </c>
      <c r="S129" s="218">
        <v>0</v>
      </c>
      <c r="T129" s="21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0" t="s">
        <v>142</v>
      </c>
      <c r="AT129" s="220" t="s">
        <v>170</v>
      </c>
      <c r="AU129" s="220" t="s">
        <v>86</v>
      </c>
      <c r="AY129" s="16" t="s">
        <v>120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16" t="s">
        <v>84</v>
      </c>
      <c r="BK129" s="221">
        <f>ROUND(I129*H129,2)</f>
        <v>0</v>
      </c>
      <c r="BL129" s="16" t="s">
        <v>133</v>
      </c>
      <c r="BM129" s="220" t="s">
        <v>182</v>
      </c>
    </row>
    <row r="130" s="2" customFormat="1">
      <c r="A130" s="37"/>
      <c r="B130" s="38"/>
      <c r="C130" s="39"/>
      <c r="D130" s="222" t="s">
        <v>131</v>
      </c>
      <c r="E130" s="39"/>
      <c r="F130" s="223" t="s">
        <v>183</v>
      </c>
      <c r="G130" s="39"/>
      <c r="H130" s="39"/>
      <c r="I130" s="224"/>
      <c r="J130" s="39"/>
      <c r="K130" s="39"/>
      <c r="L130" s="43"/>
      <c r="M130" s="225"/>
      <c r="N130" s="226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131</v>
      </c>
      <c r="AU130" s="16" t="s">
        <v>86</v>
      </c>
    </row>
    <row r="131" s="2" customFormat="1" ht="24.15" customHeight="1">
      <c r="A131" s="37"/>
      <c r="B131" s="38"/>
      <c r="C131" s="239" t="s">
        <v>133</v>
      </c>
      <c r="D131" s="239" t="s">
        <v>170</v>
      </c>
      <c r="E131" s="240" t="s">
        <v>184</v>
      </c>
      <c r="F131" s="241" t="s">
        <v>181</v>
      </c>
      <c r="G131" s="242" t="s">
        <v>173</v>
      </c>
      <c r="H131" s="243">
        <v>2</v>
      </c>
      <c r="I131" s="244"/>
      <c r="J131" s="245">
        <f>ROUND(I131*H131,2)</f>
        <v>0</v>
      </c>
      <c r="K131" s="241" t="s">
        <v>1</v>
      </c>
      <c r="L131" s="246"/>
      <c r="M131" s="247" t="s">
        <v>1</v>
      </c>
      <c r="N131" s="248" t="s">
        <v>41</v>
      </c>
      <c r="O131" s="90"/>
      <c r="P131" s="218">
        <f>O131*H131</f>
        <v>0</v>
      </c>
      <c r="Q131" s="218">
        <v>0</v>
      </c>
      <c r="R131" s="218">
        <f>Q131*H131</f>
        <v>0</v>
      </c>
      <c r="S131" s="218">
        <v>0</v>
      </c>
      <c r="T131" s="21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0" t="s">
        <v>142</v>
      </c>
      <c r="AT131" s="220" t="s">
        <v>170</v>
      </c>
      <c r="AU131" s="220" t="s">
        <v>86</v>
      </c>
      <c r="AY131" s="16" t="s">
        <v>120</v>
      </c>
      <c r="BE131" s="221">
        <f>IF(N131="základní",J131,0)</f>
        <v>0</v>
      </c>
      <c r="BF131" s="221">
        <f>IF(N131="snížená",J131,0)</f>
        <v>0</v>
      </c>
      <c r="BG131" s="221">
        <f>IF(N131="zákl. přenesená",J131,0)</f>
        <v>0</v>
      </c>
      <c r="BH131" s="221">
        <f>IF(N131="sníž. přenesená",J131,0)</f>
        <v>0</v>
      </c>
      <c r="BI131" s="221">
        <f>IF(N131="nulová",J131,0)</f>
        <v>0</v>
      </c>
      <c r="BJ131" s="16" t="s">
        <v>84</v>
      </c>
      <c r="BK131" s="221">
        <f>ROUND(I131*H131,2)</f>
        <v>0</v>
      </c>
      <c r="BL131" s="16" t="s">
        <v>133</v>
      </c>
      <c r="BM131" s="220" t="s">
        <v>186</v>
      </c>
    </row>
    <row r="132" s="2" customFormat="1">
      <c r="A132" s="37"/>
      <c r="B132" s="38"/>
      <c r="C132" s="39"/>
      <c r="D132" s="222" t="s">
        <v>131</v>
      </c>
      <c r="E132" s="39"/>
      <c r="F132" s="223" t="s">
        <v>183</v>
      </c>
      <c r="G132" s="39"/>
      <c r="H132" s="39"/>
      <c r="I132" s="224"/>
      <c r="J132" s="39"/>
      <c r="K132" s="39"/>
      <c r="L132" s="43"/>
      <c r="M132" s="225"/>
      <c r="N132" s="226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131</v>
      </c>
      <c r="AU132" s="16" t="s">
        <v>86</v>
      </c>
    </row>
    <row r="133" s="2" customFormat="1" ht="24.15" customHeight="1">
      <c r="A133" s="37"/>
      <c r="B133" s="38"/>
      <c r="C133" s="239" t="s">
        <v>119</v>
      </c>
      <c r="D133" s="239" t="s">
        <v>170</v>
      </c>
      <c r="E133" s="240" t="s">
        <v>187</v>
      </c>
      <c r="F133" s="241" t="s">
        <v>361</v>
      </c>
      <c r="G133" s="242" t="s">
        <v>173</v>
      </c>
      <c r="H133" s="243">
        <v>1</v>
      </c>
      <c r="I133" s="244"/>
      <c r="J133" s="245">
        <f>ROUND(I133*H133,2)</f>
        <v>0</v>
      </c>
      <c r="K133" s="241" t="s">
        <v>1</v>
      </c>
      <c r="L133" s="246"/>
      <c r="M133" s="247" t="s">
        <v>1</v>
      </c>
      <c r="N133" s="248" t="s">
        <v>41</v>
      </c>
      <c r="O133" s="90"/>
      <c r="P133" s="218">
        <f>O133*H133</f>
        <v>0</v>
      </c>
      <c r="Q133" s="218">
        <v>0</v>
      </c>
      <c r="R133" s="218">
        <f>Q133*H133</f>
        <v>0</v>
      </c>
      <c r="S133" s="218">
        <v>0</v>
      </c>
      <c r="T133" s="21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0" t="s">
        <v>142</v>
      </c>
      <c r="AT133" s="220" t="s">
        <v>170</v>
      </c>
      <c r="AU133" s="220" t="s">
        <v>86</v>
      </c>
      <c r="AY133" s="16" t="s">
        <v>120</v>
      </c>
      <c r="BE133" s="221">
        <f>IF(N133="základní",J133,0)</f>
        <v>0</v>
      </c>
      <c r="BF133" s="221">
        <f>IF(N133="snížená",J133,0)</f>
        <v>0</v>
      </c>
      <c r="BG133" s="221">
        <f>IF(N133="zákl. přenesená",J133,0)</f>
        <v>0</v>
      </c>
      <c r="BH133" s="221">
        <f>IF(N133="sníž. přenesená",J133,0)</f>
        <v>0</v>
      </c>
      <c r="BI133" s="221">
        <f>IF(N133="nulová",J133,0)</f>
        <v>0</v>
      </c>
      <c r="BJ133" s="16" t="s">
        <v>84</v>
      </c>
      <c r="BK133" s="221">
        <f>ROUND(I133*H133,2)</f>
        <v>0</v>
      </c>
      <c r="BL133" s="16" t="s">
        <v>133</v>
      </c>
      <c r="BM133" s="220" t="s">
        <v>189</v>
      </c>
    </row>
    <row r="134" s="2" customFormat="1">
      <c r="A134" s="37"/>
      <c r="B134" s="38"/>
      <c r="C134" s="39"/>
      <c r="D134" s="222" t="s">
        <v>131</v>
      </c>
      <c r="E134" s="39"/>
      <c r="F134" s="223" t="s">
        <v>183</v>
      </c>
      <c r="G134" s="39"/>
      <c r="H134" s="39"/>
      <c r="I134" s="224"/>
      <c r="J134" s="39"/>
      <c r="K134" s="39"/>
      <c r="L134" s="43"/>
      <c r="M134" s="225"/>
      <c r="N134" s="226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131</v>
      </c>
      <c r="AU134" s="16" t="s">
        <v>86</v>
      </c>
    </row>
    <row r="135" s="2" customFormat="1" ht="24.15" customHeight="1">
      <c r="A135" s="37"/>
      <c r="B135" s="38"/>
      <c r="C135" s="239" t="s">
        <v>192</v>
      </c>
      <c r="D135" s="239" t="s">
        <v>170</v>
      </c>
      <c r="E135" s="240" t="s">
        <v>346</v>
      </c>
      <c r="F135" s="241" t="s">
        <v>362</v>
      </c>
      <c r="G135" s="242" t="s">
        <v>173</v>
      </c>
      <c r="H135" s="243">
        <v>8</v>
      </c>
      <c r="I135" s="244"/>
      <c r="J135" s="245">
        <f>ROUND(I135*H135,2)</f>
        <v>0</v>
      </c>
      <c r="K135" s="241" t="s">
        <v>1</v>
      </c>
      <c r="L135" s="246"/>
      <c r="M135" s="247" t="s">
        <v>1</v>
      </c>
      <c r="N135" s="248" t="s">
        <v>41</v>
      </c>
      <c r="O135" s="90"/>
      <c r="P135" s="218">
        <f>O135*H135</f>
        <v>0</v>
      </c>
      <c r="Q135" s="218">
        <v>0</v>
      </c>
      <c r="R135" s="218">
        <f>Q135*H135</f>
        <v>0</v>
      </c>
      <c r="S135" s="218">
        <v>0</v>
      </c>
      <c r="T135" s="21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0" t="s">
        <v>142</v>
      </c>
      <c r="AT135" s="220" t="s">
        <v>170</v>
      </c>
      <c r="AU135" s="220" t="s">
        <v>86</v>
      </c>
      <c r="AY135" s="16" t="s">
        <v>120</v>
      </c>
      <c r="BE135" s="221">
        <f>IF(N135="základní",J135,0)</f>
        <v>0</v>
      </c>
      <c r="BF135" s="221">
        <f>IF(N135="snížená",J135,0)</f>
        <v>0</v>
      </c>
      <c r="BG135" s="221">
        <f>IF(N135="zákl. přenesená",J135,0)</f>
        <v>0</v>
      </c>
      <c r="BH135" s="221">
        <f>IF(N135="sníž. přenesená",J135,0)</f>
        <v>0</v>
      </c>
      <c r="BI135" s="221">
        <f>IF(N135="nulová",J135,0)</f>
        <v>0</v>
      </c>
      <c r="BJ135" s="16" t="s">
        <v>84</v>
      </c>
      <c r="BK135" s="221">
        <f>ROUND(I135*H135,2)</f>
        <v>0</v>
      </c>
      <c r="BL135" s="16" t="s">
        <v>133</v>
      </c>
      <c r="BM135" s="220" t="s">
        <v>363</v>
      </c>
    </row>
    <row r="136" s="2" customFormat="1">
      <c r="A136" s="37"/>
      <c r="B136" s="38"/>
      <c r="C136" s="39"/>
      <c r="D136" s="222" t="s">
        <v>131</v>
      </c>
      <c r="E136" s="39"/>
      <c r="F136" s="223" t="s">
        <v>183</v>
      </c>
      <c r="G136" s="39"/>
      <c r="H136" s="39"/>
      <c r="I136" s="224"/>
      <c r="J136" s="39"/>
      <c r="K136" s="39"/>
      <c r="L136" s="43"/>
      <c r="M136" s="225"/>
      <c r="N136" s="226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131</v>
      </c>
      <c r="AU136" s="16" t="s">
        <v>86</v>
      </c>
    </row>
    <row r="137" s="2" customFormat="1" ht="24.15" customHeight="1">
      <c r="A137" s="37"/>
      <c r="B137" s="38"/>
      <c r="C137" s="239" t="s">
        <v>199</v>
      </c>
      <c r="D137" s="239" t="s">
        <v>170</v>
      </c>
      <c r="E137" s="240" t="s">
        <v>353</v>
      </c>
      <c r="F137" s="241" t="s">
        <v>364</v>
      </c>
      <c r="G137" s="242" t="s">
        <v>173</v>
      </c>
      <c r="H137" s="243">
        <v>3</v>
      </c>
      <c r="I137" s="244"/>
      <c r="J137" s="245">
        <f>ROUND(I137*H137,2)</f>
        <v>0</v>
      </c>
      <c r="K137" s="241" t="s">
        <v>1</v>
      </c>
      <c r="L137" s="246"/>
      <c r="M137" s="247" t="s">
        <v>1</v>
      </c>
      <c r="N137" s="248" t="s">
        <v>41</v>
      </c>
      <c r="O137" s="90"/>
      <c r="P137" s="218">
        <f>O137*H137</f>
        <v>0</v>
      </c>
      <c r="Q137" s="218">
        <v>0</v>
      </c>
      <c r="R137" s="218">
        <f>Q137*H137</f>
        <v>0</v>
      </c>
      <c r="S137" s="218">
        <v>0</v>
      </c>
      <c r="T137" s="21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0" t="s">
        <v>142</v>
      </c>
      <c r="AT137" s="220" t="s">
        <v>170</v>
      </c>
      <c r="AU137" s="220" t="s">
        <v>86</v>
      </c>
      <c r="AY137" s="16" t="s">
        <v>120</v>
      </c>
      <c r="BE137" s="221">
        <f>IF(N137="základní",J137,0)</f>
        <v>0</v>
      </c>
      <c r="BF137" s="221">
        <f>IF(N137="snížená",J137,0)</f>
        <v>0</v>
      </c>
      <c r="BG137" s="221">
        <f>IF(N137="zákl. přenesená",J137,0)</f>
        <v>0</v>
      </c>
      <c r="BH137" s="221">
        <f>IF(N137="sníž. přenesená",J137,0)</f>
        <v>0</v>
      </c>
      <c r="BI137" s="221">
        <f>IF(N137="nulová",J137,0)</f>
        <v>0</v>
      </c>
      <c r="BJ137" s="16" t="s">
        <v>84</v>
      </c>
      <c r="BK137" s="221">
        <f>ROUND(I137*H137,2)</f>
        <v>0</v>
      </c>
      <c r="BL137" s="16" t="s">
        <v>133</v>
      </c>
      <c r="BM137" s="220" t="s">
        <v>365</v>
      </c>
    </row>
    <row r="138" s="2" customFormat="1">
      <c r="A138" s="37"/>
      <c r="B138" s="38"/>
      <c r="C138" s="39"/>
      <c r="D138" s="222" t="s">
        <v>131</v>
      </c>
      <c r="E138" s="39"/>
      <c r="F138" s="223" t="s">
        <v>183</v>
      </c>
      <c r="G138" s="39"/>
      <c r="H138" s="39"/>
      <c r="I138" s="224"/>
      <c r="J138" s="39"/>
      <c r="K138" s="39"/>
      <c r="L138" s="43"/>
      <c r="M138" s="225"/>
      <c r="N138" s="226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131</v>
      </c>
      <c r="AU138" s="16" t="s">
        <v>86</v>
      </c>
    </row>
    <row r="139" s="11" customFormat="1" ht="22.8" customHeight="1">
      <c r="A139" s="11"/>
      <c r="B139" s="195"/>
      <c r="C139" s="196"/>
      <c r="D139" s="197" t="s">
        <v>75</v>
      </c>
      <c r="E139" s="237" t="s">
        <v>190</v>
      </c>
      <c r="F139" s="237" t="s">
        <v>191</v>
      </c>
      <c r="G139" s="196"/>
      <c r="H139" s="196"/>
      <c r="I139" s="199"/>
      <c r="J139" s="238">
        <f>BK139</f>
        <v>0</v>
      </c>
      <c r="K139" s="196"/>
      <c r="L139" s="201"/>
      <c r="M139" s="202"/>
      <c r="N139" s="203"/>
      <c r="O139" s="203"/>
      <c r="P139" s="204">
        <f>SUM(P140:P143)</f>
        <v>0</v>
      </c>
      <c r="Q139" s="203"/>
      <c r="R139" s="204">
        <f>SUM(R140:R143)</f>
        <v>57.4</v>
      </c>
      <c r="S139" s="203"/>
      <c r="T139" s="205">
        <f>SUM(T140:T143)</f>
        <v>0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206" t="s">
        <v>84</v>
      </c>
      <c r="AT139" s="207" t="s">
        <v>75</v>
      </c>
      <c r="AU139" s="207" t="s">
        <v>84</v>
      </c>
      <c r="AY139" s="206" t="s">
        <v>120</v>
      </c>
      <c r="BK139" s="208">
        <f>SUM(BK140:BK143)</f>
        <v>0</v>
      </c>
    </row>
    <row r="140" s="2" customFormat="1" ht="24.15" customHeight="1">
      <c r="A140" s="37"/>
      <c r="B140" s="38"/>
      <c r="C140" s="209" t="s">
        <v>142</v>
      </c>
      <c r="D140" s="209" t="s">
        <v>124</v>
      </c>
      <c r="E140" s="210" t="s">
        <v>193</v>
      </c>
      <c r="F140" s="211" t="s">
        <v>194</v>
      </c>
      <c r="G140" s="212" t="s">
        <v>195</v>
      </c>
      <c r="H140" s="213">
        <v>574</v>
      </c>
      <c r="I140" s="214"/>
      <c r="J140" s="215">
        <f>ROUND(I140*H140,2)</f>
        <v>0</v>
      </c>
      <c r="K140" s="211" t="s">
        <v>1</v>
      </c>
      <c r="L140" s="43"/>
      <c r="M140" s="216" t="s">
        <v>1</v>
      </c>
      <c r="N140" s="217" t="s">
        <v>41</v>
      </c>
      <c r="O140" s="90"/>
      <c r="P140" s="218">
        <f>O140*H140</f>
        <v>0</v>
      </c>
      <c r="Q140" s="218">
        <v>0</v>
      </c>
      <c r="R140" s="218">
        <f>Q140*H140</f>
        <v>0</v>
      </c>
      <c r="S140" s="218">
        <v>0</v>
      </c>
      <c r="T140" s="21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0" t="s">
        <v>133</v>
      </c>
      <c r="AT140" s="220" t="s">
        <v>124</v>
      </c>
      <c r="AU140" s="220" t="s">
        <v>86</v>
      </c>
      <c r="AY140" s="16" t="s">
        <v>120</v>
      </c>
      <c r="BE140" s="221">
        <f>IF(N140="základní",J140,0)</f>
        <v>0</v>
      </c>
      <c r="BF140" s="221">
        <f>IF(N140="snížená",J140,0)</f>
        <v>0</v>
      </c>
      <c r="BG140" s="221">
        <f>IF(N140="zákl. přenesená",J140,0)</f>
        <v>0</v>
      </c>
      <c r="BH140" s="221">
        <f>IF(N140="sníž. přenesená",J140,0)</f>
        <v>0</v>
      </c>
      <c r="BI140" s="221">
        <f>IF(N140="nulová",J140,0)</f>
        <v>0</v>
      </c>
      <c r="BJ140" s="16" t="s">
        <v>84</v>
      </c>
      <c r="BK140" s="221">
        <f>ROUND(I140*H140,2)</f>
        <v>0</v>
      </c>
      <c r="BL140" s="16" t="s">
        <v>133</v>
      </c>
      <c r="BM140" s="220" t="s">
        <v>196</v>
      </c>
    </row>
    <row r="141" s="13" customFormat="1">
      <c r="A141" s="13"/>
      <c r="B141" s="249"/>
      <c r="C141" s="250"/>
      <c r="D141" s="222" t="s">
        <v>197</v>
      </c>
      <c r="E141" s="251" t="s">
        <v>1</v>
      </c>
      <c r="F141" s="252" t="s">
        <v>366</v>
      </c>
      <c r="G141" s="250"/>
      <c r="H141" s="253">
        <v>574</v>
      </c>
      <c r="I141" s="254"/>
      <c r="J141" s="250"/>
      <c r="K141" s="250"/>
      <c r="L141" s="255"/>
      <c r="M141" s="256"/>
      <c r="N141" s="257"/>
      <c r="O141" s="257"/>
      <c r="P141" s="257"/>
      <c r="Q141" s="257"/>
      <c r="R141" s="257"/>
      <c r="S141" s="257"/>
      <c r="T141" s="25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9" t="s">
        <v>197</v>
      </c>
      <c r="AU141" s="259" t="s">
        <v>86</v>
      </c>
      <c r="AV141" s="13" t="s">
        <v>86</v>
      </c>
      <c r="AW141" s="13" t="s">
        <v>32</v>
      </c>
      <c r="AX141" s="13" t="s">
        <v>84</v>
      </c>
      <c r="AY141" s="259" t="s">
        <v>120</v>
      </c>
    </row>
    <row r="142" s="2" customFormat="1" ht="24.15" customHeight="1">
      <c r="A142" s="37"/>
      <c r="B142" s="38"/>
      <c r="C142" s="239" t="s">
        <v>147</v>
      </c>
      <c r="D142" s="239" t="s">
        <v>170</v>
      </c>
      <c r="E142" s="240" t="s">
        <v>200</v>
      </c>
      <c r="F142" s="241" t="s">
        <v>201</v>
      </c>
      <c r="G142" s="242" t="s">
        <v>202</v>
      </c>
      <c r="H142" s="243">
        <v>57.4</v>
      </c>
      <c r="I142" s="244"/>
      <c r="J142" s="245">
        <f>ROUND(I142*H142,2)</f>
        <v>0</v>
      </c>
      <c r="K142" s="241" t="s">
        <v>1</v>
      </c>
      <c r="L142" s="246"/>
      <c r="M142" s="247" t="s">
        <v>1</v>
      </c>
      <c r="N142" s="248" t="s">
        <v>41</v>
      </c>
      <c r="O142" s="90"/>
      <c r="P142" s="218">
        <f>O142*H142</f>
        <v>0</v>
      </c>
      <c r="Q142" s="218">
        <v>1</v>
      </c>
      <c r="R142" s="218">
        <f>Q142*H142</f>
        <v>57.4</v>
      </c>
      <c r="S142" s="218">
        <v>0</v>
      </c>
      <c r="T142" s="21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0" t="s">
        <v>142</v>
      </c>
      <c r="AT142" s="220" t="s">
        <v>170</v>
      </c>
      <c r="AU142" s="220" t="s">
        <v>86</v>
      </c>
      <c r="AY142" s="16" t="s">
        <v>120</v>
      </c>
      <c r="BE142" s="221">
        <f>IF(N142="základní",J142,0)</f>
        <v>0</v>
      </c>
      <c r="BF142" s="221">
        <f>IF(N142="snížená",J142,0)</f>
        <v>0</v>
      </c>
      <c r="BG142" s="221">
        <f>IF(N142="zákl. přenesená",J142,0)</f>
        <v>0</v>
      </c>
      <c r="BH142" s="221">
        <f>IF(N142="sníž. přenesená",J142,0)</f>
        <v>0</v>
      </c>
      <c r="BI142" s="221">
        <f>IF(N142="nulová",J142,0)</f>
        <v>0</v>
      </c>
      <c r="BJ142" s="16" t="s">
        <v>84</v>
      </c>
      <c r="BK142" s="221">
        <f>ROUND(I142*H142,2)</f>
        <v>0</v>
      </c>
      <c r="BL142" s="16" t="s">
        <v>133</v>
      </c>
      <c r="BM142" s="220" t="s">
        <v>203</v>
      </c>
    </row>
    <row r="143" s="13" customFormat="1">
      <c r="A143" s="13"/>
      <c r="B143" s="249"/>
      <c r="C143" s="250"/>
      <c r="D143" s="222" t="s">
        <v>197</v>
      </c>
      <c r="E143" s="251" t="s">
        <v>1</v>
      </c>
      <c r="F143" s="252" t="s">
        <v>367</v>
      </c>
      <c r="G143" s="250"/>
      <c r="H143" s="253">
        <v>57.4</v>
      </c>
      <c r="I143" s="254"/>
      <c r="J143" s="250"/>
      <c r="K143" s="250"/>
      <c r="L143" s="255"/>
      <c r="M143" s="256"/>
      <c r="N143" s="257"/>
      <c r="O143" s="257"/>
      <c r="P143" s="257"/>
      <c r="Q143" s="257"/>
      <c r="R143" s="257"/>
      <c r="S143" s="257"/>
      <c r="T143" s="25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9" t="s">
        <v>197</v>
      </c>
      <c r="AU143" s="259" t="s">
        <v>86</v>
      </c>
      <c r="AV143" s="13" t="s">
        <v>86</v>
      </c>
      <c r="AW143" s="13" t="s">
        <v>32</v>
      </c>
      <c r="AX143" s="13" t="s">
        <v>84</v>
      </c>
      <c r="AY143" s="259" t="s">
        <v>120</v>
      </c>
    </row>
    <row r="144" s="11" customFormat="1" ht="22.8" customHeight="1">
      <c r="A144" s="11"/>
      <c r="B144" s="195"/>
      <c r="C144" s="196"/>
      <c r="D144" s="197" t="s">
        <v>75</v>
      </c>
      <c r="E144" s="237" t="s">
        <v>84</v>
      </c>
      <c r="F144" s="237" t="s">
        <v>205</v>
      </c>
      <c r="G144" s="196"/>
      <c r="H144" s="196"/>
      <c r="I144" s="199"/>
      <c r="J144" s="238">
        <f>BK144</f>
        <v>0</v>
      </c>
      <c r="K144" s="196"/>
      <c r="L144" s="201"/>
      <c r="M144" s="202"/>
      <c r="N144" s="203"/>
      <c r="O144" s="203"/>
      <c r="P144" s="204">
        <f>SUM(P145:P196)</f>
        <v>0</v>
      </c>
      <c r="Q144" s="203"/>
      <c r="R144" s="204">
        <f>SUM(R145:R196)</f>
        <v>0.0018</v>
      </c>
      <c r="S144" s="203"/>
      <c r="T144" s="205">
        <f>SUM(T145:T196)</f>
        <v>0</v>
      </c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R144" s="206" t="s">
        <v>84</v>
      </c>
      <c r="AT144" s="207" t="s">
        <v>75</v>
      </c>
      <c r="AU144" s="207" t="s">
        <v>84</v>
      </c>
      <c r="AY144" s="206" t="s">
        <v>120</v>
      </c>
      <c r="BK144" s="208">
        <f>SUM(BK145:BK196)</f>
        <v>0</v>
      </c>
    </row>
    <row r="145" s="2" customFormat="1" ht="24.15" customHeight="1">
      <c r="A145" s="37"/>
      <c r="B145" s="38"/>
      <c r="C145" s="209" t="s">
        <v>154</v>
      </c>
      <c r="D145" s="209" t="s">
        <v>124</v>
      </c>
      <c r="E145" s="210" t="s">
        <v>206</v>
      </c>
      <c r="F145" s="211" t="s">
        <v>207</v>
      </c>
      <c r="G145" s="212" t="s">
        <v>195</v>
      </c>
      <c r="H145" s="213">
        <v>143.5</v>
      </c>
      <c r="I145" s="214"/>
      <c r="J145" s="215">
        <f>ROUND(I145*H145,2)</f>
        <v>0</v>
      </c>
      <c r="K145" s="211" t="s">
        <v>208</v>
      </c>
      <c r="L145" s="43"/>
      <c r="M145" s="216" t="s">
        <v>1</v>
      </c>
      <c r="N145" s="217" t="s">
        <v>41</v>
      </c>
      <c r="O145" s="90"/>
      <c r="P145" s="218">
        <f>O145*H145</f>
        <v>0</v>
      </c>
      <c r="Q145" s="218">
        <v>0</v>
      </c>
      <c r="R145" s="218">
        <f>Q145*H145</f>
        <v>0</v>
      </c>
      <c r="S145" s="218">
        <v>0</v>
      </c>
      <c r="T145" s="21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0" t="s">
        <v>133</v>
      </c>
      <c r="AT145" s="220" t="s">
        <v>124</v>
      </c>
      <c r="AU145" s="220" t="s">
        <v>86</v>
      </c>
      <c r="AY145" s="16" t="s">
        <v>120</v>
      </c>
      <c r="BE145" s="221">
        <f>IF(N145="základní",J145,0)</f>
        <v>0</v>
      </c>
      <c r="BF145" s="221">
        <f>IF(N145="snížená",J145,0)</f>
        <v>0</v>
      </c>
      <c r="BG145" s="221">
        <f>IF(N145="zákl. přenesená",J145,0)</f>
        <v>0</v>
      </c>
      <c r="BH145" s="221">
        <f>IF(N145="sníž. přenesená",J145,0)</f>
        <v>0</v>
      </c>
      <c r="BI145" s="221">
        <f>IF(N145="nulová",J145,0)</f>
        <v>0</v>
      </c>
      <c r="BJ145" s="16" t="s">
        <v>84</v>
      </c>
      <c r="BK145" s="221">
        <f>ROUND(I145*H145,2)</f>
        <v>0</v>
      </c>
      <c r="BL145" s="16" t="s">
        <v>133</v>
      </c>
      <c r="BM145" s="220" t="s">
        <v>209</v>
      </c>
    </row>
    <row r="146" s="13" customFormat="1">
      <c r="A146" s="13"/>
      <c r="B146" s="249"/>
      <c r="C146" s="250"/>
      <c r="D146" s="222" t="s">
        <v>197</v>
      </c>
      <c r="E146" s="251" t="s">
        <v>1</v>
      </c>
      <c r="F146" s="252" t="s">
        <v>368</v>
      </c>
      <c r="G146" s="250"/>
      <c r="H146" s="253">
        <v>143.5</v>
      </c>
      <c r="I146" s="254"/>
      <c r="J146" s="250"/>
      <c r="K146" s="250"/>
      <c r="L146" s="255"/>
      <c r="M146" s="256"/>
      <c r="N146" s="257"/>
      <c r="O146" s="257"/>
      <c r="P146" s="257"/>
      <c r="Q146" s="257"/>
      <c r="R146" s="257"/>
      <c r="S146" s="257"/>
      <c r="T146" s="25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9" t="s">
        <v>197</v>
      </c>
      <c r="AU146" s="259" t="s">
        <v>86</v>
      </c>
      <c r="AV146" s="13" t="s">
        <v>86</v>
      </c>
      <c r="AW146" s="13" t="s">
        <v>32</v>
      </c>
      <c r="AX146" s="13" t="s">
        <v>84</v>
      </c>
      <c r="AY146" s="259" t="s">
        <v>120</v>
      </c>
    </row>
    <row r="147" s="2" customFormat="1" ht="33" customHeight="1">
      <c r="A147" s="37"/>
      <c r="B147" s="38"/>
      <c r="C147" s="209" t="s">
        <v>219</v>
      </c>
      <c r="D147" s="209" t="s">
        <v>124</v>
      </c>
      <c r="E147" s="210" t="s">
        <v>211</v>
      </c>
      <c r="F147" s="211" t="s">
        <v>212</v>
      </c>
      <c r="G147" s="212" t="s">
        <v>195</v>
      </c>
      <c r="H147" s="213">
        <v>574</v>
      </c>
      <c r="I147" s="214"/>
      <c r="J147" s="215">
        <f>ROUND(I147*H147,2)</f>
        <v>0</v>
      </c>
      <c r="K147" s="211" t="s">
        <v>1</v>
      </c>
      <c r="L147" s="43"/>
      <c r="M147" s="216" t="s">
        <v>1</v>
      </c>
      <c r="N147" s="217" t="s">
        <v>41</v>
      </c>
      <c r="O147" s="90"/>
      <c r="P147" s="218">
        <f>O147*H147</f>
        <v>0</v>
      </c>
      <c r="Q147" s="218">
        <v>0</v>
      </c>
      <c r="R147" s="218">
        <f>Q147*H147</f>
        <v>0</v>
      </c>
      <c r="S147" s="218">
        <v>0</v>
      </c>
      <c r="T147" s="21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0" t="s">
        <v>133</v>
      </c>
      <c r="AT147" s="220" t="s">
        <v>124</v>
      </c>
      <c r="AU147" s="220" t="s">
        <v>86</v>
      </c>
      <c r="AY147" s="16" t="s">
        <v>120</v>
      </c>
      <c r="BE147" s="221">
        <f>IF(N147="základní",J147,0)</f>
        <v>0</v>
      </c>
      <c r="BF147" s="221">
        <f>IF(N147="snížená",J147,0)</f>
        <v>0</v>
      </c>
      <c r="BG147" s="221">
        <f>IF(N147="zákl. přenesená",J147,0)</f>
        <v>0</v>
      </c>
      <c r="BH147" s="221">
        <f>IF(N147="sníž. přenesená",J147,0)</f>
        <v>0</v>
      </c>
      <c r="BI147" s="221">
        <f>IF(N147="nulová",J147,0)</f>
        <v>0</v>
      </c>
      <c r="BJ147" s="16" t="s">
        <v>84</v>
      </c>
      <c r="BK147" s="221">
        <f>ROUND(I147*H147,2)</f>
        <v>0</v>
      </c>
      <c r="BL147" s="16" t="s">
        <v>133</v>
      </c>
      <c r="BM147" s="220" t="s">
        <v>213</v>
      </c>
    </row>
    <row r="148" s="13" customFormat="1">
      <c r="A148" s="13"/>
      <c r="B148" s="249"/>
      <c r="C148" s="250"/>
      <c r="D148" s="222" t="s">
        <v>197</v>
      </c>
      <c r="E148" s="251" t="s">
        <v>1</v>
      </c>
      <c r="F148" s="252" t="s">
        <v>369</v>
      </c>
      <c r="G148" s="250"/>
      <c r="H148" s="253">
        <v>574</v>
      </c>
      <c r="I148" s="254"/>
      <c r="J148" s="250"/>
      <c r="K148" s="250"/>
      <c r="L148" s="255"/>
      <c r="M148" s="256"/>
      <c r="N148" s="257"/>
      <c r="O148" s="257"/>
      <c r="P148" s="257"/>
      <c r="Q148" s="257"/>
      <c r="R148" s="257"/>
      <c r="S148" s="257"/>
      <c r="T148" s="25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9" t="s">
        <v>197</v>
      </c>
      <c r="AU148" s="259" t="s">
        <v>86</v>
      </c>
      <c r="AV148" s="13" t="s">
        <v>86</v>
      </c>
      <c r="AW148" s="13" t="s">
        <v>32</v>
      </c>
      <c r="AX148" s="13" t="s">
        <v>84</v>
      </c>
      <c r="AY148" s="259" t="s">
        <v>120</v>
      </c>
    </row>
    <row r="149" s="2" customFormat="1" ht="24.15" customHeight="1">
      <c r="A149" s="37"/>
      <c r="B149" s="38"/>
      <c r="C149" s="209" t="s">
        <v>8</v>
      </c>
      <c r="D149" s="209" t="s">
        <v>124</v>
      </c>
      <c r="E149" s="210" t="s">
        <v>215</v>
      </c>
      <c r="F149" s="211" t="s">
        <v>216</v>
      </c>
      <c r="G149" s="212" t="s">
        <v>195</v>
      </c>
      <c r="H149" s="213">
        <v>574</v>
      </c>
      <c r="I149" s="214"/>
      <c r="J149" s="215">
        <f>ROUND(I149*H149,2)</f>
        <v>0</v>
      </c>
      <c r="K149" s="211" t="s">
        <v>1</v>
      </c>
      <c r="L149" s="43"/>
      <c r="M149" s="216" t="s">
        <v>1</v>
      </c>
      <c r="N149" s="217" t="s">
        <v>41</v>
      </c>
      <c r="O149" s="90"/>
      <c r="P149" s="218">
        <f>O149*H149</f>
        <v>0</v>
      </c>
      <c r="Q149" s="218">
        <v>0</v>
      </c>
      <c r="R149" s="218">
        <f>Q149*H149</f>
        <v>0</v>
      </c>
      <c r="S149" s="218">
        <v>0</v>
      </c>
      <c r="T149" s="21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0" t="s">
        <v>133</v>
      </c>
      <c r="AT149" s="220" t="s">
        <v>124</v>
      </c>
      <c r="AU149" s="220" t="s">
        <v>86</v>
      </c>
      <c r="AY149" s="16" t="s">
        <v>120</v>
      </c>
      <c r="BE149" s="221">
        <f>IF(N149="základní",J149,0)</f>
        <v>0</v>
      </c>
      <c r="BF149" s="221">
        <f>IF(N149="snížená",J149,0)</f>
        <v>0</v>
      </c>
      <c r="BG149" s="221">
        <f>IF(N149="zákl. přenesená",J149,0)</f>
        <v>0</v>
      </c>
      <c r="BH149" s="221">
        <f>IF(N149="sníž. přenesená",J149,0)</f>
        <v>0</v>
      </c>
      <c r="BI149" s="221">
        <f>IF(N149="nulová",J149,0)</f>
        <v>0</v>
      </c>
      <c r="BJ149" s="16" t="s">
        <v>84</v>
      </c>
      <c r="BK149" s="221">
        <f>ROUND(I149*H149,2)</f>
        <v>0</v>
      </c>
      <c r="BL149" s="16" t="s">
        <v>133</v>
      </c>
      <c r="BM149" s="220" t="s">
        <v>217</v>
      </c>
    </row>
    <row r="150" s="13" customFormat="1">
      <c r="A150" s="13"/>
      <c r="B150" s="249"/>
      <c r="C150" s="250"/>
      <c r="D150" s="222" t="s">
        <v>197</v>
      </c>
      <c r="E150" s="251" t="s">
        <v>1</v>
      </c>
      <c r="F150" s="252" t="s">
        <v>370</v>
      </c>
      <c r="G150" s="250"/>
      <c r="H150" s="253">
        <v>574</v>
      </c>
      <c r="I150" s="254"/>
      <c r="J150" s="250"/>
      <c r="K150" s="250"/>
      <c r="L150" s="255"/>
      <c r="M150" s="256"/>
      <c r="N150" s="257"/>
      <c r="O150" s="257"/>
      <c r="P150" s="257"/>
      <c r="Q150" s="257"/>
      <c r="R150" s="257"/>
      <c r="S150" s="257"/>
      <c r="T150" s="25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9" t="s">
        <v>197</v>
      </c>
      <c r="AU150" s="259" t="s">
        <v>86</v>
      </c>
      <c r="AV150" s="13" t="s">
        <v>86</v>
      </c>
      <c r="AW150" s="13" t="s">
        <v>32</v>
      </c>
      <c r="AX150" s="13" t="s">
        <v>84</v>
      </c>
      <c r="AY150" s="259" t="s">
        <v>120</v>
      </c>
    </row>
    <row r="151" s="2" customFormat="1" ht="24.15" customHeight="1">
      <c r="A151" s="37"/>
      <c r="B151" s="38"/>
      <c r="C151" s="209" t="s">
        <v>229</v>
      </c>
      <c r="D151" s="209" t="s">
        <v>124</v>
      </c>
      <c r="E151" s="210" t="s">
        <v>220</v>
      </c>
      <c r="F151" s="211" t="s">
        <v>221</v>
      </c>
      <c r="G151" s="212" t="s">
        <v>195</v>
      </c>
      <c r="H151" s="213">
        <v>574</v>
      </c>
      <c r="I151" s="214"/>
      <c r="J151" s="215">
        <f>ROUND(I151*H151,2)</f>
        <v>0</v>
      </c>
      <c r="K151" s="211" t="s">
        <v>1</v>
      </c>
      <c r="L151" s="43"/>
      <c r="M151" s="216" t="s">
        <v>1</v>
      </c>
      <c r="N151" s="217" t="s">
        <v>41</v>
      </c>
      <c r="O151" s="90"/>
      <c r="P151" s="218">
        <f>O151*H151</f>
        <v>0</v>
      </c>
      <c r="Q151" s="218">
        <v>0</v>
      </c>
      <c r="R151" s="218">
        <f>Q151*H151</f>
        <v>0</v>
      </c>
      <c r="S151" s="218">
        <v>0</v>
      </c>
      <c r="T151" s="21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0" t="s">
        <v>133</v>
      </c>
      <c r="AT151" s="220" t="s">
        <v>124</v>
      </c>
      <c r="AU151" s="220" t="s">
        <v>86</v>
      </c>
      <c r="AY151" s="16" t="s">
        <v>120</v>
      </c>
      <c r="BE151" s="221">
        <f>IF(N151="základní",J151,0)</f>
        <v>0</v>
      </c>
      <c r="BF151" s="221">
        <f>IF(N151="snížená",J151,0)</f>
        <v>0</v>
      </c>
      <c r="BG151" s="221">
        <f>IF(N151="zákl. přenesená",J151,0)</f>
        <v>0</v>
      </c>
      <c r="BH151" s="221">
        <f>IF(N151="sníž. přenesená",J151,0)</f>
        <v>0</v>
      </c>
      <c r="BI151" s="221">
        <f>IF(N151="nulová",J151,0)</f>
        <v>0</v>
      </c>
      <c r="BJ151" s="16" t="s">
        <v>84</v>
      </c>
      <c r="BK151" s="221">
        <f>ROUND(I151*H151,2)</f>
        <v>0</v>
      </c>
      <c r="BL151" s="16" t="s">
        <v>133</v>
      </c>
      <c r="BM151" s="220" t="s">
        <v>222</v>
      </c>
    </row>
    <row r="152" s="13" customFormat="1">
      <c r="A152" s="13"/>
      <c r="B152" s="249"/>
      <c r="C152" s="250"/>
      <c r="D152" s="222" t="s">
        <v>197</v>
      </c>
      <c r="E152" s="251" t="s">
        <v>1</v>
      </c>
      <c r="F152" s="252" t="s">
        <v>371</v>
      </c>
      <c r="G152" s="250"/>
      <c r="H152" s="253">
        <v>574</v>
      </c>
      <c r="I152" s="254"/>
      <c r="J152" s="250"/>
      <c r="K152" s="250"/>
      <c r="L152" s="255"/>
      <c r="M152" s="256"/>
      <c r="N152" s="257"/>
      <c r="O152" s="257"/>
      <c r="P152" s="257"/>
      <c r="Q152" s="257"/>
      <c r="R152" s="257"/>
      <c r="S152" s="257"/>
      <c r="T152" s="25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9" t="s">
        <v>197</v>
      </c>
      <c r="AU152" s="259" t="s">
        <v>86</v>
      </c>
      <c r="AV152" s="13" t="s">
        <v>86</v>
      </c>
      <c r="AW152" s="13" t="s">
        <v>32</v>
      </c>
      <c r="AX152" s="13" t="s">
        <v>84</v>
      </c>
      <c r="AY152" s="259" t="s">
        <v>120</v>
      </c>
    </row>
    <row r="153" s="2" customFormat="1" ht="37.8" customHeight="1">
      <c r="A153" s="37"/>
      <c r="B153" s="38"/>
      <c r="C153" s="209" t="s">
        <v>234</v>
      </c>
      <c r="D153" s="209" t="s">
        <v>124</v>
      </c>
      <c r="E153" s="210" t="s">
        <v>224</v>
      </c>
      <c r="F153" s="211" t="s">
        <v>225</v>
      </c>
      <c r="G153" s="212" t="s">
        <v>226</v>
      </c>
      <c r="H153" s="213">
        <v>30</v>
      </c>
      <c r="I153" s="214"/>
      <c r="J153" s="215">
        <f>ROUND(I153*H153,2)</f>
        <v>0</v>
      </c>
      <c r="K153" s="211" t="s">
        <v>136</v>
      </c>
      <c r="L153" s="43"/>
      <c r="M153" s="216" t="s">
        <v>1</v>
      </c>
      <c r="N153" s="217" t="s">
        <v>41</v>
      </c>
      <c r="O153" s="90"/>
      <c r="P153" s="218">
        <f>O153*H153</f>
        <v>0</v>
      </c>
      <c r="Q153" s="218">
        <v>0</v>
      </c>
      <c r="R153" s="218">
        <f>Q153*H153</f>
        <v>0</v>
      </c>
      <c r="S153" s="218">
        <v>0</v>
      </c>
      <c r="T153" s="21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0" t="s">
        <v>133</v>
      </c>
      <c r="AT153" s="220" t="s">
        <v>124</v>
      </c>
      <c r="AU153" s="220" t="s">
        <v>86</v>
      </c>
      <c r="AY153" s="16" t="s">
        <v>120</v>
      </c>
      <c r="BE153" s="221">
        <f>IF(N153="základní",J153,0)</f>
        <v>0</v>
      </c>
      <c r="BF153" s="221">
        <f>IF(N153="snížená",J153,0)</f>
        <v>0</v>
      </c>
      <c r="BG153" s="221">
        <f>IF(N153="zákl. přenesená",J153,0)</f>
        <v>0</v>
      </c>
      <c r="BH153" s="221">
        <f>IF(N153="sníž. přenesená",J153,0)</f>
        <v>0</v>
      </c>
      <c r="BI153" s="221">
        <f>IF(N153="nulová",J153,0)</f>
        <v>0</v>
      </c>
      <c r="BJ153" s="16" t="s">
        <v>84</v>
      </c>
      <c r="BK153" s="221">
        <f>ROUND(I153*H153,2)</f>
        <v>0</v>
      </c>
      <c r="BL153" s="16" t="s">
        <v>133</v>
      </c>
      <c r="BM153" s="220" t="s">
        <v>227</v>
      </c>
    </row>
    <row r="154" s="13" customFormat="1">
      <c r="A154" s="13"/>
      <c r="B154" s="249"/>
      <c r="C154" s="250"/>
      <c r="D154" s="222" t="s">
        <v>197</v>
      </c>
      <c r="E154" s="251" t="s">
        <v>1</v>
      </c>
      <c r="F154" s="252" t="s">
        <v>372</v>
      </c>
      <c r="G154" s="250"/>
      <c r="H154" s="253">
        <v>30</v>
      </c>
      <c r="I154" s="254"/>
      <c r="J154" s="250"/>
      <c r="K154" s="250"/>
      <c r="L154" s="255"/>
      <c r="M154" s="256"/>
      <c r="N154" s="257"/>
      <c r="O154" s="257"/>
      <c r="P154" s="257"/>
      <c r="Q154" s="257"/>
      <c r="R154" s="257"/>
      <c r="S154" s="257"/>
      <c r="T154" s="25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9" t="s">
        <v>197</v>
      </c>
      <c r="AU154" s="259" t="s">
        <v>86</v>
      </c>
      <c r="AV154" s="13" t="s">
        <v>86</v>
      </c>
      <c r="AW154" s="13" t="s">
        <v>32</v>
      </c>
      <c r="AX154" s="13" t="s">
        <v>84</v>
      </c>
      <c r="AY154" s="259" t="s">
        <v>120</v>
      </c>
    </row>
    <row r="155" s="2" customFormat="1" ht="24.15" customHeight="1">
      <c r="A155" s="37"/>
      <c r="B155" s="38"/>
      <c r="C155" s="209" t="s">
        <v>238</v>
      </c>
      <c r="D155" s="209" t="s">
        <v>124</v>
      </c>
      <c r="E155" s="210" t="s">
        <v>230</v>
      </c>
      <c r="F155" s="211" t="s">
        <v>231</v>
      </c>
      <c r="G155" s="212" t="s">
        <v>195</v>
      </c>
      <c r="H155" s="213">
        <v>574</v>
      </c>
      <c r="I155" s="214"/>
      <c r="J155" s="215">
        <f>ROUND(I155*H155,2)</f>
        <v>0</v>
      </c>
      <c r="K155" s="211" t="s">
        <v>1</v>
      </c>
      <c r="L155" s="43"/>
      <c r="M155" s="216" t="s">
        <v>1</v>
      </c>
      <c r="N155" s="217" t="s">
        <v>41</v>
      </c>
      <c r="O155" s="90"/>
      <c r="P155" s="218">
        <f>O155*H155</f>
        <v>0</v>
      </c>
      <c r="Q155" s="218">
        <v>0</v>
      </c>
      <c r="R155" s="218">
        <f>Q155*H155</f>
        <v>0</v>
      </c>
      <c r="S155" s="218">
        <v>0</v>
      </c>
      <c r="T155" s="21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0" t="s">
        <v>133</v>
      </c>
      <c r="AT155" s="220" t="s">
        <v>124</v>
      </c>
      <c r="AU155" s="220" t="s">
        <v>86</v>
      </c>
      <c r="AY155" s="16" t="s">
        <v>120</v>
      </c>
      <c r="BE155" s="221">
        <f>IF(N155="základní",J155,0)</f>
        <v>0</v>
      </c>
      <c r="BF155" s="221">
        <f>IF(N155="snížená",J155,0)</f>
        <v>0</v>
      </c>
      <c r="BG155" s="221">
        <f>IF(N155="zákl. přenesená",J155,0)</f>
        <v>0</v>
      </c>
      <c r="BH155" s="221">
        <f>IF(N155="sníž. přenesená",J155,0)</f>
        <v>0</v>
      </c>
      <c r="BI155" s="221">
        <f>IF(N155="nulová",J155,0)</f>
        <v>0</v>
      </c>
      <c r="BJ155" s="16" t="s">
        <v>84</v>
      </c>
      <c r="BK155" s="221">
        <f>ROUND(I155*H155,2)</f>
        <v>0</v>
      </c>
      <c r="BL155" s="16" t="s">
        <v>133</v>
      </c>
      <c r="BM155" s="220" t="s">
        <v>232</v>
      </c>
    </row>
    <row r="156" s="13" customFormat="1">
      <c r="A156" s="13"/>
      <c r="B156" s="249"/>
      <c r="C156" s="250"/>
      <c r="D156" s="222" t="s">
        <v>197</v>
      </c>
      <c r="E156" s="251" t="s">
        <v>1</v>
      </c>
      <c r="F156" s="252" t="s">
        <v>373</v>
      </c>
      <c r="G156" s="250"/>
      <c r="H156" s="253">
        <v>574</v>
      </c>
      <c r="I156" s="254"/>
      <c r="J156" s="250"/>
      <c r="K156" s="250"/>
      <c r="L156" s="255"/>
      <c r="M156" s="256"/>
      <c r="N156" s="257"/>
      <c r="O156" s="257"/>
      <c r="P156" s="257"/>
      <c r="Q156" s="257"/>
      <c r="R156" s="257"/>
      <c r="S156" s="257"/>
      <c r="T156" s="25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9" t="s">
        <v>197</v>
      </c>
      <c r="AU156" s="259" t="s">
        <v>86</v>
      </c>
      <c r="AV156" s="13" t="s">
        <v>86</v>
      </c>
      <c r="AW156" s="13" t="s">
        <v>32</v>
      </c>
      <c r="AX156" s="13" t="s">
        <v>84</v>
      </c>
      <c r="AY156" s="259" t="s">
        <v>120</v>
      </c>
    </row>
    <row r="157" s="2" customFormat="1" ht="24.15" customHeight="1">
      <c r="A157" s="37"/>
      <c r="B157" s="38"/>
      <c r="C157" s="209" t="s">
        <v>245</v>
      </c>
      <c r="D157" s="209" t="s">
        <v>124</v>
      </c>
      <c r="E157" s="210" t="s">
        <v>235</v>
      </c>
      <c r="F157" s="211" t="s">
        <v>236</v>
      </c>
      <c r="G157" s="212" t="s">
        <v>226</v>
      </c>
      <c r="H157" s="213">
        <v>30</v>
      </c>
      <c r="I157" s="214"/>
      <c r="J157" s="215">
        <f>ROUND(I157*H157,2)</f>
        <v>0</v>
      </c>
      <c r="K157" s="211" t="s">
        <v>136</v>
      </c>
      <c r="L157" s="43"/>
      <c r="M157" s="216" t="s">
        <v>1</v>
      </c>
      <c r="N157" s="217" t="s">
        <v>41</v>
      </c>
      <c r="O157" s="90"/>
      <c r="P157" s="218">
        <f>O157*H157</f>
        <v>0</v>
      </c>
      <c r="Q157" s="218">
        <v>0</v>
      </c>
      <c r="R157" s="218">
        <f>Q157*H157</f>
        <v>0</v>
      </c>
      <c r="S157" s="218">
        <v>0</v>
      </c>
      <c r="T157" s="21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0" t="s">
        <v>133</v>
      </c>
      <c r="AT157" s="220" t="s">
        <v>124</v>
      </c>
      <c r="AU157" s="220" t="s">
        <v>86</v>
      </c>
      <c r="AY157" s="16" t="s">
        <v>120</v>
      </c>
      <c r="BE157" s="221">
        <f>IF(N157="základní",J157,0)</f>
        <v>0</v>
      </c>
      <c r="BF157" s="221">
        <f>IF(N157="snížená",J157,0)</f>
        <v>0</v>
      </c>
      <c r="BG157" s="221">
        <f>IF(N157="zákl. přenesená",J157,0)</f>
        <v>0</v>
      </c>
      <c r="BH157" s="221">
        <f>IF(N157="sníž. přenesená",J157,0)</f>
        <v>0</v>
      </c>
      <c r="BI157" s="221">
        <f>IF(N157="nulová",J157,0)</f>
        <v>0</v>
      </c>
      <c r="BJ157" s="16" t="s">
        <v>84</v>
      </c>
      <c r="BK157" s="221">
        <f>ROUND(I157*H157,2)</f>
        <v>0</v>
      </c>
      <c r="BL157" s="16" t="s">
        <v>133</v>
      </c>
      <c r="BM157" s="220" t="s">
        <v>237</v>
      </c>
    </row>
    <row r="158" s="2" customFormat="1" ht="24.15" customHeight="1">
      <c r="A158" s="37"/>
      <c r="B158" s="38"/>
      <c r="C158" s="209" t="s">
        <v>250</v>
      </c>
      <c r="D158" s="209" t="s">
        <v>124</v>
      </c>
      <c r="E158" s="210" t="s">
        <v>239</v>
      </c>
      <c r="F158" s="211" t="s">
        <v>240</v>
      </c>
      <c r="G158" s="212" t="s">
        <v>226</v>
      </c>
      <c r="H158" s="213">
        <v>30</v>
      </c>
      <c r="I158" s="214"/>
      <c r="J158" s="215">
        <f>ROUND(I158*H158,2)</f>
        <v>0</v>
      </c>
      <c r="K158" s="211" t="s">
        <v>1</v>
      </c>
      <c r="L158" s="43"/>
      <c r="M158" s="216" t="s">
        <v>1</v>
      </c>
      <c r="N158" s="217" t="s">
        <v>41</v>
      </c>
      <c r="O158" s="90"/>
      <c r="P158" s="218">
        <f>O158*H158</f>
        <v>0</v>
      </c>
      <c r="Q158" s="218">
        <v>6E-05</v>
      </c>
      <c r="R158" s="218">
        <f>Q158*H158</f>
        <v>0.0018</v>
      </c>
      <c r="S158" s="218">
        <v>0</v>
      </c>
      <c r="T158" s="21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0" t="s">
        <v>133</v>
      </c>
      <c r="AT158" s="220" t="s">
        <v>124</v>
      </c>
      <c r="AU158" s="220" t="s">
        <v>86</v>
      </c>
      <c r="AY158" s="16" t="s">
        <v>120</v>
      </c>
      <c r="BE158" s="221">
        <f>IF(N158="základní",J158,0)</f>
        <v>0</v>
      </c>
      <c r="BF158" s="221">
        <f>IF(N158="snížená",J158,0)</f>
        <v>0</v>
      </c>
      <c r="BG158" s="221">
        <f>IF(N158="zákl. přenesená",J158,0)</f>
        <v>0</v>
      </c>
      <c r="BH158" s="221">
        <f>IF(N158="sníž. přenesená",J158,0)</f>
        <v>0</v>
      </c>
      <c r="BI158" s="221">
        <f>IF(N158="nulová",J158,0)</f>
        <v>0</v>
      </c>
      <c r="BJ158" s="16" t="s">
        <v>84</v>
      </c>
      <c r="BK158" s="221">
        <f>ROUND(I158*H158,2)</f>
        <v>0</v>
      </c>
      <c r="BL158" s="16" t="s">
        <v>133</v>
      </c>
      <c r="BM158" s="220" t="s">
        <v>241</v>
      </c>
    </row>
    <row r="159" s="14" customFormat="1">
      <c r="A159" s="14"/>
      <c r="B159" s="260"/>
      <c r="C159" s="261"/>
      <c r="D159" s="222" t="s">
        <v>197</v>
      </c>
      <c r="E159" s="262" t="s">
        <v>1</v>
      </c>
      <c r="F159" s="263" t="s">
        <v>242</v>
      </c>
      <c r="G159" s="261"/>
      <c r="H159" s="262" t="s">
        <v>1</v>
      </c>
      <c r="I159" s="264"/>
      <c r="J159" s="261"/>
      <c r="K159" s="261"/>
      <c r="L159" s="265"/>
      <c r="M159" s="266"/>
      <c r="N159" s="267"/>
      <c r="O159" s="267"/>
      <c r="P159" s="267"/>
      <c r="Q159" s="267"/>
      <c r="R159" s="267"/>
      <c r="S159" s="267"/>
      <c r="T159" s="26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9" t="s">
        <v>197</v>
      </c>
      <c r="AU159" s="269" t="s">
        <v>86</v>
      </c>
      <c r="AV159" s="14" t="s">
        <v>84</v>
      </c>
      <c r="AW159" s="14" t="s">
        <v>32</v>
      </c>
      <c r="AX159" s="14" t="s">
        <v>76</v>
      </c>
      <c r="AY159" s="269" t="s">
        <v>120</v>
      </c>
    </row>
    <row r="160" s="14" customFormat="1">
      <c r="A160" s="14"/>
      <c r="B160" s="260"/>
      <c r="C160" s="261"/>
      <c r="D160" s="222" t="s">
        <v>197</v>
      </c>
      <c r="E160" s="262" t="s">
        <v>1</v>
      </c>
      <c r="F160" s="263" t="s">
        <v>243</v>
      </c>
      <c r="G160" s="261"/>
      <c r="H160" s="262" t="s">
        <v>1</v>
      </c>
      <c r="I160" s="264"/>
      <c r="J160" s="261"/>
      <c r="K160" s="261"/>
      <c r="L160" s="265"/>
      <c r="M160" s="266"/>
      <c r="N160" s="267"/>
      <c r="O160" s="267"/>
      <c r="P160" s="267"/>
      <c r="Q160" s="267"/>
      <c r="R160" s="267"/>
      <c r="S160" s="267"/>
      <c r="T160" s="26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9" t="s">
        <v>197</v>
      </c>
      <c r="AU160" s="269" t="s">
        <v>86</v>
      </c>
      <c r="AV160" s="14" t="s">
        <v>84</v>
      </c>
      <c r="AW160" s="14" t="s">
        <v>32</v>
      </c>
      <c r="AX160" s="14" t="s">
        <v>76</v>
      </c>
      <c r="AY160" s="269" t="s">
        <v>120</v>
      </c>
    </row>
    <row r="161" s="13" customFormat="1">
      <c r="A161" s="13"/>
      <c r="B161" s="249"/>
      <c r="C161" s="250"/>
      <c r="D161" s="222" t="s">
        <v>197</v>
      </c>
      <c r="E161" s="251" t="s">
        <v>1</v>
      </c>
      <c r="F161" s="252" t="s">
        <v>374</v>
      </c>
      <c r="G161" s="250"/>
      <c r="H161" s="253">
        <v>30</v>
      </c>
      <c r="I161" s="254"/>
      <c r="J161" s="250"/>
      <c r="K161" s="250"/>
      <c r="L161" s="255"/>
      <c r="M161" s="256"/>
      <c r="N161" s="257"/>
      <c r="O161" s="257"/>
      <c r="P161" s="257"/>
      <c r="Q161" s="257"/>
      <c r="R161" s="257"/>
      <c r="S161" s="257"/>
      <c r="T161" s="25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9" t="s">
        <v>197</v>
      </c>
      <c r="AU161" s="259" t="s">
        <v>86</v>
      </c>
      <c r="AV161" s="13" t="s">
        <v>86</v>
      </c>
      <c r="AW161" s="13" t="s">
        <v>32</v>
      </c>
      <c r="AX161" s="13" t="s">
        <v>84</v>
      </c>
      <c r="AY161" s="259" t="s">
        <v>120</v>
      </c>
    </row>
    <row r="162" s="2" customFormat="1" ht="33" customHeight="1">
      <c r="A162" s="37"/>
      <c r="B162" s="38"/>
      <c r="C162" s="209" t="s">
        <v>256</v>
      </c>
      <c r="D162" s="209" t="s">
        <v>124</v>
      </c>
      <c r="E162" s="210" t="s">
        <v>246</v>
      </c>
      <c r="F162" s="211" t="s">
        <v>247</v>
      </c>
      <c r="G162" s="212" t="s">
        <v>195</v>
      </c>
      <c r="H162" s="213">
        <v>574</v>
      </c>
      <c r="I162" s="214"/>
      <c r="J162" s="215">
        <f>ROUND(I162*H162,2)</f>
        <v>0</v>
      </c>
      <c r="K162" s="211" t="s">
        <v>1</v>
      </c>
      <c r="L162" s="43"/>
      <c r="M162" s="216" t="s">
        <v>1</v>
      </c>
      <c r="N162" s="217" t="s">
        <v>41</v>
      </c>
      <c r="O162" s="90"/>
      <c r="P162" s="218">
        <f>O162*H162</f>
        <v>0</v>
      </c>
      <c r="Q162" s="218">
        <v>0</v>
      </c>
      <c r="R162" s="218">
        <f>Q162*H162</f>
        <v>0</v>
      </c>
      <c r="S162" s="218">
        <v>0</v>
      </c>
      <c r="T162" s="21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0" t="s">
        <v>133</v>
      </c>
      <c r="AT162" s="220" t="s">
        <v>124</v>
      </c>
      <c r="AU162" s="220" t="s">
        <v>86</v>
      </c>
      <c r="AY162" s="16" t="s">
        <v>120</v>
      </c>
      <c r="BE162" s="221">
        <f>IF(N162="základní",J162,0)</f>
        <v>0</v>
      </c>
      <c r="BF162" s="221">
        <f>IF(N162="snížená",J162,0)</f>
        <v>0</v>
      </c>
      <c r="BG162" s="221">
        <f>IF(N162="zákl. přenesená",J162,0)</f>
        <v>0</v>
      </c>
      <c r="BH162" s="221">
        <f>IF(N162="sníž. přenesená",J162,0)</f>
        <v>0</v>
      </c>
      <c r="BI162" s="221">
        <f>IF(N162="nulová",J162,0)</f>
        <v>0</v>
      </c>
      <c r="BJ162" s="16" t="s">
        <v>84</v>
      </c>
      <c r="BK162" s="221">
        <f>ROUND(I162*H162,2)</f>
        <v>0</v>
      </c>
      <c r="BL162" s="16" t="s">
        <v>133</v>
      </c>
      <c r="BM162" s="220" t="s">
        <v>248</v>
      </c>
    </row>
    <row r="163" s="13" customFormat="1">
      <c r="A163" s="13"/>
      <c r="B163" s="249"/>
      <c r="C163" s="250"/>
      <c r="D163" s="222" t="s">
        <v>197</v>
      </c>
      <c r="E163" s="251" t="s">
        <v>1</v>
      </c>
      <c r="F163" s="252" t="s">
        <v>375</v>
      </c>
      <c r="G163" s="250"/>
      <c r="H163" s="253">
        <v>574</v>
      </c>
      <c r="I163" s="254"/>
      <c r="J163" s="250"/>
      <c r="K163" s="250"/>
      <c r="L163" s="255"/>
      <c r="M163" s="256"/>
      <c r="N163" s="257"/>
      <c r="O163" s="257"/>
      <c r="P163" s="257"/>
      <c r="Q163" s="257"/>
      <c r="R163" s="257"/>
      <c r="S163" s="257"/>
      <c r="T163" s="25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9" t="s">
        <v>197</v>
      </c>
      <c r="AU163" s="259" t="s">
        <v>86</v>
      </c>
      <c r="AV163" s="13" t="s">
        <v>86</v>
      </c>
      <c r="AW163" s="13" t="s">
        <v>32</v>
      </c>
      <c r="AX163" s="13" t="s">
        <v>84</v>
      </c>
      <c r="AY163" s="259" t="s">
        <v>120</v>
      </c>
    </row>
    <row r="164" s="2" customFormat="1" ht="24.15" customHeight="1">
      <c r="A164" s="37"/>
      <c r="B164" s="38"/>
      <c r="C164" s="209" t="s">
        <v>261</v>
      </c>
      <c r="D164" s="209" t="s">
        <v>124</v>
      </c>
      <c r="E164" s="210" t="s">
        <v>251</v>
      </c>
      <c r="F164" s="211" t="s">
        <v>252</v>
      </c>
      <c r="G164" s="212" t="s">
        <v>195</v>
      </c>
      <c r="H164" s="213">
        <v>141.30000000000002</v>
      </c>
      <c r="I164" s="214"/>
      <c r="J164" s="215">
        <f>ROUND(I164*H164,2)</f>
        <v>0</v>
      </c>
      <c r="K164" s="211" t="s">
        <v>1</v>
      </c>
      <c r="L164" s="43"/>
      <c r="M164" s="216" t="s">
        <v>1</v>
      </c>
      <c r="N164" s="217" t="s">
        <v>41</v>
      </c>
      <c r="O164" s="90"/>
      <c r="P164" s="218">
        <f>O164*H164</f>
        <v>0</v>
      </c>
      <c r="Q164" s="218">
        <v>0</v>
      </c>
      <c r="R164" s="218">
        <f>Q164*H164</f>
        <v>0</v>
      </c>
      <c r="S164" s="218">
        <v>0</v>
      </c>
      <c r="T164" s="21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0" t="s">
        <v>133</v>
      </c>
      <c r="AT164" s="220" t="s">
        <v>124</v>
      </c>
      <c r="AU164" s="220" t="s">
        <v>86</v>
      </c>
      <c r="AY164" s="16" t="s">
        <v>120</v>
      </c>
      <c r="BE164" s="221">
        <f>IF(N164="základní",J164,0)</f>
        <v>0</v>
      </c>
      <c r="BF164" s="221">
        <f>IF(N164="snížená",J164,0)</f>
        <v>0</v>
      </c>
      <c r="BG164" s="221">
        <f>IF(N164="zákl. přenesená",J164,0)</f>
        <v>0</v>
      </c>
      <c r="BH164" s="221">
        <f>IF(N164="sníž. přenesená",J164,0)</f>
        <v>0</v>
      </c>
      <c r="BI164" s="221">
        <f>IF(N164="nulová",J164,0)</f>
        <v>0</v>
      </c>
      <c r="BJ164" s="16" t="s">
        <v>84</v>
      </c>
      <c r="BK164" s="221">
        <f>ROUND(I164*H164,2)</f>
        <v>0</v>
      </c>
      <c r="BL164" s="16" t="s">
        <v>133</v>
      </c>
      <c r="BM164" s="220" t="s">
        <v>253</v>
      </c>
    </row>
    <row r="165" s="14" customFormat="1">
      <c r="A165" s="14"/>
      <c r="B165" s="260"/>
      <c r="C165" s="261"/>
      <c r="D165" s="222" t="s">
        <v>197</v>
      </c>
      <c r="E165" s="262" t="s">
        <v>1</v>
      </c>
      <c r="F165" s="263" t="s">
        <v>254</v>
      </c>
      <c r="G165" s="261"/>
      <c r="H165" s="262" t="s">
        <v>1</v>
      </c>
      <c r="I165" s="264"/>
      <c r="J165" s="261"/>
      <c r="K165" s="261"/>
      <c r="L165" s="265"/>
      <c r="M165" s="266"/>
      <c r="N165" s="267"/>
      <c r="O165" s="267"/>
      <c r="P165" s="267"/>
      <c r="Q165" s="267"/>
      <c r="R165" s="267"/>
      <c r="S165" s="267"/>
      <c r="T165" s="26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9" t="s">
        <v>197</v>
      </c>
      <c r="AU165" s="269" t="s">
        <v>86</v>
      </c>
      <c r="AV165" s="14" t="s">
        <v>84</v>
      </c>
      <c r="AW165" s="14" t="s">
        <v>32</v>
      </c>
      <c r="AX165" s="14" t="s">
        <v>76</v>
      </c>
      <c r="AY165" s="269" t="s">
        <v>120</v>
      </c>
    </row>
    <row r="166" s="13" customFormat="1">
      <c r="A166" s="13"/>
      <c r="B166" s="249"/>
      <c r="C166" s="250"/>
      <c r="D166" s="222" t="s">
        <v>197</v>
      </c>
      <c r="E166" s="251" t="s">
        <v>1</v>
      </c>
      <c r="F166" s="252" t="s">
        <v>376</v>
      </c>
      <c r="G166" s="250"/>
      <c r="H166" s="253">
        <v>141.30000000000002</v>
      </c>
      <c r="I166" s="254"/>
      <c r="J166" s="250"/>
      <c r="K166" s="250"/>
      <c r="L166" s="255"/>
      <c r="M166" s="256"/>
      <c r="N166" s="257"/>
      <c r="O166" s="257"/>
      <c r="P166" s="257"/>
      <c r="Q166" s="257"/>
      <c r="R166" s="257"/>
      <c r="S166" s="257"/>
      <c r="T166" s="25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9" t="s">
        <v>197</v>
      </c>
      <c r="AU166" s="259" t="s">
        <v>86</v>
      </c>
      <c r="AV166" s="13" t="s">
        <v>86</v>
      </c>
      <c r="AW166" s="13" t="s">
        <v>32</v>
      </c>
      <c r="AX166" s="13" t="s">
        <v>84</v>
      </c>
      <c r="AY166" s="259" t="s">
        <v>120</v>
      </c>
    </row>
    <row r="167" s="2" customFormat="1" ht="16.5" customHeight="1">
      <c r="A167" s="37"/>
      <c r="B167" s="38"/>
      <c r="C167" s="209" t="s">
        <v>266</v>
      </c>
      <c r="D167" s="209" t="s">
        <v>124</v>
      </c>
      <c r="E167" s="210" t="s">
        <v>257</v>
      </c>
      <c r="F167" s="211" t="s">
        <v>258</v>
      </c>
      <c r="G167" s="212" t="s">
        <v>195</v>
      </c>
      <c r="H167" s="213">
        <v>574</v>
      </c>
      <c r="I167" s="214"/>
      <c r="J167" s="215">
        <f>ROUND(I167*H167,2)</f>
        <v>0</v>
      </c>
      <c r="K167" s="211" t="s">
        <v>1</v>
      </c>
      <c r="L167" s="43"/>
      <c r="M167" s="216" t="s">
        <v>1</v>
      </c>
      <c r="N167" s="217" t="s">
        <v>41</v>
      </c>
      <c r="O167" s="90"/>
      <c r="P167" s="218">
        <f>O167*H167</f>
        <v>0</v>
      </c>
      <c r="Q167" s="218">
        <v>0</v>
      </c>
      <c r="R167" s="218">
        <f>Q167*H167</f>
        <v>0</v>
      </c>
      <c r="S167" s="218">
        <v>0</v>
      </c>
      <c r="T167" s="21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0" t="s">
        <v>133</v>
      </c>
      <c r="AT167" s="220" t="s">
        <v>124</v>
      </c>
      <c r="AU167" s="220" t="s">
        <v>86</v>
      </c>
      <c r="AY167" s="16" t="s">
        <v>120</v>
      </c>
      <c r="BE167" s="221">
        <f>IF(N167="základní",J167,0)</f>
        <v>0</v>
      </c>
      <c r="BF167" s="221">
        <f>IF(N167="snížená",J167,0)</f>
        <v>0</v>
      </c>
      <c r="BG167" s="221">
        <f>IF(N167="zákl. přenesená",J167,0)</f>
        <v>0</v>
      </c>
      <c r="BH167" s="221">
        <f>IF(N167="sníž. přenesená",J167,0)</f>
        <v>0</v>
      </c>
      <c r="BI167" s="221">
        <f>IF(N167="nulová",J167,0)</f>
        <v>0</v>
      </c>
      <c r="BJ167" s="16" t="s">
        <v>84</v>
      </c>
      <c r="BK167" s="221">
        <f>ROUND(I167*H167,2)</f>
        <v>0</v>
      </c>
      <c r="BL167" s="16" t="s">
        <v>133</v>
      </c>
      <c r="BM167" s="220" t="s">
        <v>259</v>
      </c>
    </row>
    <row r="168" s="13" customFormat="1">
      <c r="A168" s="13"/>
      <c r="B168" s="249"/>
      <c r="C168" s="250"/>
      <c r="D168" s="222" t="s">
        <v>197</v>
      </c>
      <c r="E168" s="251" t="s">
        <v>1</v>
      </c>
      <c r="F168" s="252" t="s">
        <v>377</v>
      </c>
      <c r="G168" s="250"/>
      <c r="H168" s="253">
        <v>574</v>
      </c>
      <c r="I168" s="254"/>
      <c r="J168" s="250"/>
      <c r="K168" s="250"/>
      <c r="L168" s="255"/>
      <c r="M168" s="256"/>
      <c r="N168" s="257"/>
      <c r="O168" s="257"/>
      <c r="P168" s="257"/>
      <c r="Q168" s="257"/>
      <c r="R168" s="257"/>
      <c r="S168" s="257"/>
      <c r="T168" s="25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9" t="s">
        <v>197</v>
      </c>
      <c r="AU168" s="259" t="s">
        <v>86</v>
      </c>
      <c r="AV168" s="13" t="s">
        <v>86</v>
      </c>
      <c r="AW168" s="13" t="s">
        <v>32</v>
      </c>
      <c r="AX168" s="13" t="s">
        <v>84</v>
      </c>
      <c r="AY168" s="259" t="s">
        <v>120</v>
      </c>
    </row>
    <row r="169" s="2" customFormat="1" ht="16.5" customHeight="1">
      <c r="A169" s="37"/>
      <c r="B169" s="38"/>
      <c r="C169" s="209" t="s">
        <v>7</v>
      </c>
      <c r="D169" s="209" t="s">
        <v>124</v>
      </c>
      <c r="E169" s="210" t="s">
        <v>262</v>
      </c>
      <c r="F169" s="211" t="s">
        <v>263</v>
      </c>
      <c r="G169" s="212" t="s">
        <v>202</v>
      </c>
      <c r="H169" s="213">
        <v>12</v>
      </c>
      <c r="I169" s="214"/>
      <c r="J169" s="215">
        <f>ROUND(I169*H169,2)</f>
        <v>0</v>
      </c>
      <c r="K169" s="211" t="s">
        <v>1</v>
      </c>
      <c r="L169" s="43"/>
      <c r="M169" s="216" t="s">
        <v>1</v>
      </c>
      <c r="N169" s="217" t="s">
        <v>41</v>
      </c>
      <c r="O169" s="90"/>
      <c r="P169" s="218">
        <f>O169*H169</f>
        <v>0</v>
      </c>
      <c r="Q169" s="218">
        <v>0</v>
      </c>
      <c r="R169" s="218">
        <f>Q169*H169</f>
        <v>0</v>
      </c>
      <c r="S169" s="218">
        <v>0</v>
      </c>
      <c r="T169" s="21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0" t="s">
        <v>133</v>
      </c>
      <c r="AT169" s="220" t="s">
        <v>124</v>
      </c>
      <c r="AU169" s="220" t="s">
        <v>86</v>
      </c>
      <c r="AY169" s="16" t="s">
        <v>120</v>
      </c>
      <c r="BE169" s="221">
        <f>IF(N169="základní",J169,0)</f>
        <v>0</v>
      </c>
      <c r="BF169" s="221">
        <f>IF(N169="snížená",J169,0)</f>
        <v>0</v>
      </c>
      <c r="BG169" s="221">
        <f>IF(N169="zákl. přenesená",J169,0)</f>
        <v>0</v>
      </c>
      <c r="BH169" s="221">
        <f>IF(N169="sníž. přenesená",J169,0)</f>
        <v>0</v>
      </c>
      <c r="BI169" s="221">
        <f>IF(N169="nulová",J169,0)</f>
        <v>0</v>
      </c>
      <c r="BJ169" s="16" t="s">
        <v>84</v>
      </c>
      <c r="BK169" s="221">
        <f>ROUND(I169*H169,2)</f>
        <v>0</v>
      </c>
      <c r="BL169" s="16" t="s">
        <v>133</v>
      </c>
      <c r="BM169" s="220" t="s">
        <v>264</v>
      </c>
    </row>
    <row r="170" s="13" customFormat="1">
      <c r="A170" s="13"/>
      <c r="B170" s="249"/>
      <c r="C170" s="250"/>
      <c r="D170" s="222" t="s">
        <v>197</v>
      </c>
      <c r="E170" s="251" t="s">
        <v>1</v>
      </c>
      <c r="F170" s="252" t="s">
        <v>378</v>
      </c>
      <c r="G170" s="250"/>
      <c r="H170" s="253">
        <v>12</v>
      </c>
      <c r="I170" s="254"/>
      <c r="J170" s="250"/>
      <c r="K170" s="250"/>
      <c r="L170" s="255"/>
      <c r="M170" s="256"/>
      <c r="N170" s="257"/>
      <c r="O170" s="257"/>
      <c r="P170" s="257"/>
      <c r="Q170" s="257"/>
      <c r="R170" s="257"/>
      <c r="S170" s="257"/>
      <c r="T170" s="25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9" t="s">
        <v>197</v>
      </c>
      <c r="AU170" s="259" t="s">
        <v>86</v>
      </c>
      <c r="AV170" s="13" t="s">
        <v>86</v>
      </c>
      <c r="AW170" s="13" t="s">
        <v>32</v>
      </c>
      <c r="AX170" s="13" t="s">
        <v>84</v>
      </c>
      <c r="AY170" s="259" t="s">
        <v>120</v>
      </c>
    </row>
    <row r="171" s="2" customFormat="1" ht="16.5" customHeight="1">
      <c r="A171" s="37"/>
      <c r="B171" s="38"/>
      <c r="C171" s="209" t="s">
        <v>275</v>
      </c>
      <c r="D171" s="209" t="s">
        <v>124</v>
      </c>
      <c r="E171" s="210" t="s">
        <v>267</v>
      </c>
      <c r="F171" s="211" t="s">
        <v>268</v>
      </c>
      <c r="G171" s="212" t="s">
        <v>202</v>
      </c>
      <c r="H171" s="213">
        <v>45.92</v>
      </c>
      <c r="I171" s="214"/>
      <c r="J171" s="215">
        <f>ROUND(I171*H171,2)</f>
        <v>0</v>
      </c>
      <c r="K171" s="211" t="s">
        <v>1</v>
      </c>
      <c r="L171" s="43"/>
      <c r="M171" s="216" t="s">
        <v>1</v>
      </c>
      <c r="N171" s="217" t="s">
        <v>41</v>
      </c>
      <c r="O171" s="90"/>
      <c r="P171" s="218">
        <f>O171*H171</f>
        <v>0</v>
      </c>
      <c r="Q171" s="218">
        <v>0</v>
      </c>
      <c r="R171" s="218">
        <f>Q171*H171</f>
        <v>0</v>
      </c>
      <c r="S171" s="218">
        <v>0</v>
      </c>
      <c r="T171" s="21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0" t="s">
        <v>133</v>
      </c>
      <c r="AT171" s="220" t="s">
        <v>124</v>
      </c>
      <c r="AU171" s="220" t="s">
        <v>86</v>
      </c>
      <c r="AY171" s="16" t="s">
        <v>120</v>
      </c>
      <c r="BE171" s="221">
        <f>IF(N171="základní",J171,0)</f>
        <v>0</v>
      </c>
      <c r="BF171" s="221">
        <f>IF(N171="snížená",J171,0)</f>
        <v>0</v>
      </c>
      <c r="BG171" s="221">
        <f>IF(N171="zákl. přenesená",J171,0)</f>
        <v>0</v>
      </c>
      <c r="BH171" s="221">
        <f>IF(N171="sníž. přenesená",J171,0)</f>
        <v>0</v>
      </c>
      <c r="BI171" s="221">
        <f>IF(N171="nulová",J171,0)</f>
        <v>0</v>
      </c>
      <c r="BJ171" s="16" t="s">
        <v>84</v>
      </c>
      <c r="BK171" s="221">
        <f>ROUND(I171*H171,2)</f>
        <v>0</v>
      </c>
      <c r="BL171" s="16" t="s">
        <v>133</v>
      </c>
      <c r="BM171" s="220" t="s">
        <v>269</v>
      </c>
    </row>
    <row r="172" s="13" customFormat="1">
      <c r="A172" s="13"/>
      <c r="B172" s="249"/>
      <c r="C172" s="250"/>
      <c r="D172" s="222" t="s">
        <v>197</v>
      </c>
      <c r="E172" s="251" t="s">
        <v>1</v>
      </c>
      <c r="F172" s="252" t="s">
        <v>379</v>
      </c>
      <c r="G172" s="250"/>
      <c r="H172" s="253">
        <v>45.92</v>
      </c>
      <c r="I172" s="254"/>
      <c r="J172" s="250"/>
      <c r="K172" s="250"/>
      <c r="L172" s="255"/>
      <c r="M172" s="256"/>
      <c r="N172" s="257"/>
      <c r="O172" s="257"/>
      <c r="P172" s="257"/>
      <c r="Q172" s="257"/>
      <c r="R172" s="257"/>
      <c r="S172" s="257"/>
      <c r="T172" s="25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9" t="s">
        <v>197</v>
      </c>
      <c r="AU172" s="259" t="s">
        <v>86</v>
      </c>
      <c r="AV172" s="13" t="s">
        <v>86</v>
      </c>
      <c r="AW172" s="13" t="s">
        <v>32</v>
      </c>
      <c r="AX172" s="13" t="s">
        <v>84</v>
      </c>
      <c r="AY172" s="259" t="s">
        <v>120</v>
      </c>
    </row>
    <row r="173" s="2" customFormat="1" ht="21.75" customHeight="1">
      <c r="A173" s="37"/>
      <c r="B173" s="38"/>
      <c r="C173" s="209" t="s">
        <v>280</v>
      </c>
      <c r="D173" s="209" t="s">
        <v>124</v>
      </c>
      <c r="E173" s="210" t="s">
        <v>271</v>
      </c>
      <c r="F173" s="211" t="s">
        <v>272</v>
      </c>
      <c r="G173" s="212" t="s">
        <v>202</v>
      </c>
      <c r="H173" s="213">
        <v>57.92</v>
      </c>
      <c r="I173" s="214"/>
      <c r="J173" s="215">
        <f>ROUND(I173*H173,2)</f>
        <v>0</v>
      </c>
      <c r="K173" s="211" t="s">
        <v>1</v>
      </c>
      <c r="L173" s="43"/>
      <c r="M173" s="216" t="s">
        <v>1</v>
      </c>
      <c r="N173" s="217" t="s">
        <v>41</v>
      </c>
      <c r="O173" s="90"/>
      <c r="P173" s="218">
        <f>O173*H173</f>
        <v>0</v>
      </c>
      <c r="Q173" s="218">
        <v>0</v>
      </c>
      <c r="R173" s="218">
        <f>Q173*H173</f>
        <v>0</v>
      </c>
      <c r="S173" s="218">
        <v>0</v>
      </c>
      <c r="T173" s="21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0" t="s">
        <v>133</v>
      </c>
      <c r="AT173" s="220" t="s">
        <v>124</v>
      </c>
      <c r="AU173" s="220" t="s">
        <v>86</v>
      </c>
      <c r="AY173" s="16" t="s">
        <v>120</v>
      </c>
      <c r="BE173" s="221">
        <f>IF(N173="základní",J173,0)</f>
        <v>0</v>
      </c>
      <c r="BF173" s="221">
        <f>IF(N173="snížená",J173,0)</f>
        <v>0</v>
      </c>
      <c r="BG173" s="221">
        <f>IF(N173="zákl. přenesená",J173,0)</f>
        <v>0</v>
      </c>
      <c r="BH173" s="221">
        <f>IF(N173="sníž. přenesená",J173,0)</f>
        <v>0</v>
      </c>
      <c r="BI173" s="221">
        <f>IF(N173="nulová",J173,0)</f>
        <v>0</v>
      </c>
      <c r="BJ173" s="16" t="s">
        <v>84</v>
      </c>
      <c r="BK173" s="221">
        <f>ROUND(I173*H173,2)</f>
        <v>0</v>
      </c>
      <c r="BL173" s="16" t="s">
        <v>133</v>
      </c>
      <c r="BM173" s="220" t="s">
        <v>273</v>
      </c>
    </row>
    <row r="174" s="13" customFormat="1">
      <c r="A174" s="13"/>
      <c r="B174" s="249"/>
      <c r="C174" s="250"/>
      <c r="D174" s="222" t="s">
        <v>197</v>
      </c>
      <c r="E174" s="251" t="s">
        <v>1</v>
      </c>
      <c r="F174" s="252" t="s">
        <v>380</v>
      </c>
      <c r="G174" s="250"/>
      <c r="H174" s="253">
        <v>57.92</v>
      </c>
      <c r="I174" s="254"/>
      <c r="J174" s="250"/>
      <c r="K174" s="250"/>
      <c r="L174" s="255"/>
      <c r="M174" s="256"/>
      <c r="N174" s="257"/>
      <c r="O174" s="257"/>
      <c r="P174" s="257"/>
      <c r="Q174" s="257"/>
      <c r="R174" s="257"/>
      <c r="S174" s="257"/>
      <c r="T174" s="25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9" t="s">
        <v>197</v>
      </c>
      <c r="AU174" s="259" t="s">
        <v>86</v>
      </c>
      <c r="AV174" s="13" t="s">
        <v>86</v>
      </c>
      <c r="AW174" s="13" t="s">
        <v>32</v>
      </c>
      <c r="AX174" s="13" t="s">
        <v>84</v>
      </c>
      <c r="AY174" s="259" t="s">
        <v>120</v>
      </c>
    </row>
    <row r="175" s="2" customFormat="1" ht="24.15" customHeight="1">
      <c r="A175" s="37"/>
      <c r="B175" s="38"/>
      <c r="C175" s="209" t="s">
        <v>285</v>
      </c>
      <c r="D175" s="209" t="s">
        <v>124</v>
      </c>
      <c r="E175" s="210" t="s">
        <v>276</v>
      </c>
      <c r="F175" s="211" t="s">
        <v>277</v>
      </c>
      <c r="G175" s="212" t="s">
        <v>195</v>
      </c>
      <c r="H175" s="213">
        <v>46.35</v>
      </c>
      <c r="I175" s="214"/>
      <c r="J175" s="215">
        <f>ROUND(I175*H175,2)</f>
        <v>0</v>
      </c>
      <c r="K175" s="211" t="s">
        <v>1</v>
      </c>
      <c r="L175" s="43"/>
      <c r="M175" s="216" t="s">
        <v>1</v>
      </c>
      <c r="N175" s="217" t="s">
        <v>41</v>
      </c>
      <c r="O175" s="90"/>
      <c r="P175" s="218">
        <f>O175*H175</f>
        <v>0</v>
      </c>
      <c r="Q175" s="218">
        <v>0</v>
      </c>
      <c r="R175" s="218">
        <f>Q175*H175</f>
        <v>0</v>
      </c>
      <c r="S175" s="218">
        <v>0</v>
      </c>
      <c r="T175" s="21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0" t="s">
        <v>133</v>
      </c>
      <c r="AT175" s="220" t="s">
        <v>124</v>
      </c>
      <c r="AU175" s="220" t="s">
        <v>86</v>
      </c>
      <c r="AY175" s="16" t="s">
        <v>120</v>
      </c>
      <c r="BE175" s="221">
        <f>IF(N175="základní",J175,0)</f>
        <v>0</v>
      </c>
      <c r="BF175" s="221">
        <f>IF(N175="snížená",J175,0)</f>
        <v>0</v>
      </c>
      <c r="BG175" s="221">
        <f>IF(N175="zákl. přenesená",J175,0)</f>
        <v>0</v>
      </c>
      <c r="BH175" s="221">
        <f>IF(N175="sníž. přenesená",J175,0)</f>
        <v>0</v>
      </c>
      <c r="BI175" s="221">
        <f>IF(N175="nulová",J175,0)</f>
        <v>0</v>
      </c>
      <c r="BJ175" s="16" t="s">
        <v>84</v>
      </c>
      <c r="BK175" s="221">
        <f>ROUND(I175*H175,2)</f>
        <v>0</v>
      </c>
      <c r="BL175" s="16" t="s">
        <v>133</v>
      </c>
      <c r="BM175" s="220" t="s">
        <v>278</v>
      </c>
    </row>
    <row r="176" s="13" customFormat="1">
      <c r="A176" s="13"/>
      <c r="B176" s="249"/>
      <c r="C176" s="250"/>
      <c r="D176" s="222" t="s">
        <v>197</v>
      </c>
      <c r="E176" s="251" t="s">
        <v>1</v>
      </c>
      <c r="F176" s="252" t="s">
        <v>381</v>
      </c>
      <c r="G176" s="250"/>
      <c r="H176" s="253">
        <v>46.35</v>
      </c>
      <c r="I176" s="254"/>
      <c r="J176" s="250"/>
      <c r="K176" s="250"/>
      <c r="L176" s="255"/>
      <c r="M176" s="256"/>
      <c r="N176" s="257"/>
      <c r="O176" s="257"/>
      <c r="P176" s="257"/>
      <c r="Q176" s="257"/>
      <c r="R176" s="257"/>
      <c r="S176" s="257"/>
      <c r="T176" s="25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9" t="s">
        <v>197</v>
      </c>
      <c r="AU176" s="259" t="s">
        <v>86</v>
      </c>
      <c r="AV176" s="13" t="s">
        <v>86</v>
      </c>
      <c r="AW176" s="13" t="s">
        <v>32</v>
      </c>
      <c r="AX176" s="13" t="s">
        <v>84</v>
      </c>
      <c r="AY176" s="259" t="s">
        <v>120</v>
      </c>
    </row>
    <row r="177" s="2" customFormat="1" ht="37.8" customHeight="1">
      <c r="A177" s="37"/>
      <c r="B177" s="38"/>
      <c r="C177" s="209" t="s">
        <v>290</v>
      </c>
      <c r="D177" s="209" t="s">
        <v>124</v>
      </c>
      <c r="E177" s="210" t="s">
        <v>281</v>
      </c>
      <c r="F177" s="211" t="s">
        <v>382</v>
      </c>
      <c r="G177" s="212" t="s">
        <v>226</v>
      </c>
      <c r="H177" s="213">
        <v>1</v>
      </c>
      <c r="I177" s="214"/>
      <c r="J177" s="215">
        <f>ROUND(I177*H177,2)</f>
        <v>0</v>
      </c>
      <c r="K177" s="211" t="s">
        <v>1</v>
      </c>
      <c r="L177" s="43"/>
      <c r="M177" s="216" t="s">
        <v>1</v>
      </c>
      <c r="N177" s="217" t="s">
        <v>41</v>
      </c>
      <c r="O177" s="90"/>
      <c r="P177" s="218">
        <f>O177*H177</f>
        <v>0</v>
      </c>
      <c r="Q177" s="218">
        <v>0</v>
      </c>
      <c r="R177" s="218">
        <f>Q177*H177</f>
        <v>0</v>
      </c>
      <c r="S177" s="218">
        <v>0</v>
      </c>
      <c r="T177" s="21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0" t="s">
        <v>133</v>
      </c>
      <c r="AT177" s="220" t="s">
        <v>124</v>
      </c>
      <c r="AU177" s="220" t="s">
        <v>86</v>
      </c>
      <c r="AY177" s="16" t="s">
        <v>120</v>
      </c>
      <c r="BE177" s="221">
        <f>IF(N177="základní",J177,0)</f>
        <v>0</v>
      </c>
      <c r="BF177" s="221">
        <f>IF(N177="snížená",J177,0)</f>
        <v>0</v>
      </c>
      <c r="BG177" s="221">
        <f>IF(N177="zákl. přenesená",J177,0)</f>
        <v>0</v>
      </c>
      <c r="BH177" s="221">
        <f>IF(N177="sníž. přenesená",J177,0)</f>
        <v>0</v>
      </c>
      <c r="BI177" s="221">
        <f>IF(N177="nulová",J177,0)</f>
        <v>0</v>
      </c>
      <c r="BJ177" s="16" t="s">
        <v>84</v>
      </c>
      <c r="BK177" s="221">
        <f>ROUND(I177*H177,2)</f>
        <v>0</v>
      </c>
      <c r="BL177" s="16" t="s">
        <v>133</v>
      </c>
      <c r="BM177" s="220" t="s">
        <v>283</v>
      </c>
    </row>
    <row r="178" s="2" customFormat="1">
      <c r="A178" s="37"/>
      <c r="B178" s="38"/>
      <c r="C178" s="39"/>
      <c r="D178" s="222" t="s">
        <v>131</v>
      </c>
      <c r="E178" s="39"/>
      <c r="F178" s="223" t="s">
        <v>383</v>
      </c>
      <c r="G178" s="39"/>
      <c r="H178" s="39"/>
      <c r="I178" s="224"/>
      <c r="J178" s="39"/>
      <c r="K178" s="39"/>
      <c r="L178" s="43"/>
      <c r="M178" s="225"/>
      <c r="N178" s="226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131</v>
      </c>
      <c r="AU178" s="16" t="s">
        <v>86</v>
      </c>
    </row>
    <row r="179" s="2" customFormat="1" ht="16.5" customHeight="1">
      <c r="A179" s="37"/>
      <c r="B179" s="38"/>
      <c r="C179" s="209" t="s">
        <v>295</v>
      </c>
      <c r="D179" s="209" t="s">
        <v>124</v>
      </c>
      <c r="E179" s="210" t="s">
        <v>286</v>
      </c>
      <c r="F179" s="211" t="s">
        <v>384</v>
      </c>
      <c r="G179" s="212" t="s">
        <v>226</v>
      </c>
      <c r="H179" s="213">
        <v>1</v>
      </c>
      <c r="I179" s="214"/>
      <c r="J179" s="215">
        <f>ROUND(I179*H179,2)</f>
        <v>0</v>
      </c>
      <c r="K179" s="211" t="s">
        <v>1</v>
      </c>
      <c r="L179" s="43"/>
      <c r="M179" s="216" t="s">
        <v>1</v>
      </c>
      <c r="N179" s="217" t="s">
        <v>41</v>
      </c>
      <c r="O179" s="90"/>
      <c r="P179" s="218">
        <f>O179*H179</f>
        <v>0</v>
      </c>
      <c r="Q179" s="218">
        <v>0</v>
      </c>
      <c r="R179" s="218">
        <f>Q179*H179</f>
        <v>0</v>
      </c>
      <c r="S179" s="218">
        <v>0</v>
      </c>
      <c r="T179" s="21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0" t="s">
        <v>133</v>
      </c>
      <c r="AT179" s="220" t="s">
        <v>124</v>
      </c>
      <c r="AU179" s="220" t="s">
        <v>86</v>
      </c>
      <c r="AY179" s="16" t="s">
        <v>120</v>
      </c>
      <c r="BE179" s="221">
        <f>IF(N179="základní",J179,0)</f>
        <v>0</v>
      </c>
      <c r="BF179" s="221">
        <f>IF(N179="snížená",J179,0)</f>
        <v>0</v>
      </c>
      <c r="BG179" s="221">
        <f>IF(N179="zákl. přenesená",J179,0)</f>
        <v>0</v>
      </c>
      <c r="BH179" s="221">
        <f>IF(N179="sníž. přenesená",J179,0)</f>
        <v>0</v>
      </c>
      <c r="BI179" s="221">
        <f>IF(N179="nulová",J179,0)</f>
        <v>0</v>
      </c>
      <c r="BJ179" s="16" t="s">
        <v>84</v>
      </c>
      <c r="BK179" s="221">
        <f>ROUND(I179*H179,2)</f>
        <v>0</v>
      </c>
      <c r="BL179" s="16" t="s">
        <v>133</v>
      </c>
      <c r="BM179" s="220" t="s">
        <v>288</v>
      </c>
    </row>
    <row r="180" s="2" customFormat="1">
      <c r="A180" s="37"/>
      <c r="B180" s="38"/>
      <c r="C180" s="39"/>
      <c r="D180" s="222" t="s">
        <v>131</v>
      </c>
      <c r="E180" s="39"/>
      <c r="F180" s="223" t="s">
        <v>385</v>
      </c>
      <c r="G180" s="39"/>
      <c r="H180" s="39"/>
      <c r="I180" s="224"/>
      <c r="J180" s="39"/>
      <c r="K180" s="39"/>
      <c r="L180" s="43"/>
      <c r="M180" s="225"/>
      <c r="N180" s="226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131</v>
      </c>
      <c r="AU180" s="16" t="s">
        <v>86</v>
      </c>
    </row>
    <row r="181" s="2" customFormat="1" ht="24.15" customHeight="1">
      <c r="A181" s="37"/>
      <c r="B181" s="38"/>
      <c r="C181" s="209" t="s">
        <v>300</v>
      </c>
      <c r="D181" s="209" t="s">
        <v>124</v>
      </c>
      <c r="E181" s="210" t="s">
        <v>291</v>
      </c>
      <c r="F181" s="211" t="s">
        <v>386</v>
      </c>
      <c r="G181" s="212" t="s">
        <v>226</v>
      </c>
      <c r="H181" s="213">
        <v>1</v>
      </c>
      <c r="I181" s="214"/>
      <c r="J181" s="215">
        <f>ROUND(I181*H181,2)</f>
        <v>0</v>
      </c>
      <c r="K181" s="211" t="s">
        <v>1</v>
      </c>
      <c r="L181" s="43"/>
      <c r="M181" s="216" t="s">
        <v>1</v>
      </c>
      <c r="N181" s="217" t="s">
        <v>41</v>
      </c>
      <c r="O181" s="90"/>
      <c r="P181" s="218">
        <f>O181*H181</f>
        <v>0</v>
      </c>
      <c r="Q181" s="218">
        <v>0</v>
      </c>
      <c r="R181" s="218">
        <f>Q181*H181</f>
        <v>0</v>
      </c>
      <c r="S181" s="218">
        <v>0</v>
      </c>
      <c r="T181" s="21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0" t="s">
        <v>133</v>
      </c>
      <c r="AT181" s="220" t="s">
        <v>124</v>
      </c>
      <c r="AU181" s="220" t="s">
        <v>86</v>
      </c>
      <c r="AY181" s="16" t="s">
        <v>120</v>
      </c>
      <c r="BE181" s="221">
        <f>IF(N181="základní",J181,0)</f>
        <v>0</v>
      </c>
      <c r="BF181" s="221">
        <f>IF(N181="snížená",J181,0)</f>
        <v>0</v>
      </c>
      <c r="BG181" s="221">
        <f>IF(N181="zákl. přenesená",J181,0)</f>
        <v>0</v>
      </c>
      <c r="BH181" s="221">
        <f>IF(N181="sníž. přenesená",J181,0)</f>
        <v>0</v>
      </c>
      <c r="BI181" s="221">
        <f>IF(N181="nulová",J181,0)</f>
        <v>0</v>
      </c>
      <c r="BJ181" s="16" t="s">
        <v>84</v>
      </c>
      <c r="BK181" s="221">
        <f>ROUND(I181*H181,2)</f>
        <v>0</v>
      </c>
      <c r="BL181" s="16" t="s">
        <v>133</v>
      </c>
      <c r="BM181" s="220" t="s">
        <v>293</v>
      </c>
    </row>
    <row r="182" s="2" customFormat="1">
      <c r="A182" s="37"/>
      <c r="B182" s="38"/>
      <c r="C182" s="39"/>
      <c r="D182" s="222" t="s">
        <v>131</v>
      </c>
      <c r="E182" s="39"/>
      <c r="F182" s="223" t="s">
        <v>387</v>
      </c>
      <c r="G182" s="39"/>
      <c r="H182" s="39"/>
      <c r="I182" s="224"/>
      <c r="J182" s="39"/>
      <c r="K182" s="39"/>
      <c r="L182" s="43"/>
      <c r="M182" s="225"/>
      <c r="N182" s="226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131</v>
      </c>
      <c r="AU182" s="16" t="s">
        <v>86</v>
      </c>
    </row>
    <row r="183" s="2" customFormat="1" ht="16.5" customHeight="1">
      <c r="A183" s="37"/>
      <c r="B183" s="38"/>
      <c r="C183" s="209" t="s">
        <v>305</v>
      </c>
      <c r="D183" s="209" t="s">
        <v>124</v>
      </c>
      <c r="E183" s="210" t="s">
        <v>296</v>
      </c>
      <c r="F183" s="211" t="s">
        <v>388</v>
      </c>
      <c r="G183" s="212" t="s">
        <v>226</v>
      </c>
      <c r="H183" s="213">
        <v>1</v>
      </c>
      <c r="I183" s="214"/>
      <c r="J183" s="215">
        <f>ROUND(I183*H183,2)</f>
        <v>0</v>
      </c>
      <c r="K183" s="211" t="s">
        <v>1</v>
      </c>
      <c r="L183" s="43"/>
      <c r="M183" s="216" t="s">
        <v>1</v>
      </c>
      <c r="N183" s="217" t="s">
        <v>41</v>
      </c>
      <c r="O183" s="90"/>
      <c r="P183" s="218">
        <f>O183*H183</f>
        <v>0</v>
      </c>
      <c r="Q183" s="218">
        <v>0</v>
      </c>
      <c r="R183" s="218">
        <f>Q183*H183</f>
        <v>0</v>
      </c>
      <c r="S183" s="218">
        <v>0</v>
      </c>
      <c r="T183" s="21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0" t="s">
        <v>133</v>
      </c>
      <c r="AT183" s="220" t="s">
        <v>124</v>
      </c>
      <c r="AU183" s="220" t="s">
        <v>86</v>
      </c>
      <c r="AY183" s="16" t="s">
        <v>120</v>
      </c>
      <c r="BE183" s="221">
        <f>IF(N183="základní",J183,0)</f>
        <v>0</v>
      </c>
      <c r="BF183" s="221">
        <f>IF(N183="snížená",J183,0)</f>
        <v>0</v>
      </c>
      <c r="BG183" s="221">
        <f>IF(N183="zákl. přenesená",J183,0)</f>
        <v>0</v>
      </c>
      <c r="BH183" s="221">
        <f>IF(N183="sníž. přenesená",J183,0)</f>
        <v>0</v>
      </c>
      <c r="BI183" s="221">
        <f>IF(N183="nulová",J183,0)</f>
        <v>0</v>
      </c>
      <c r="BJ183" s="16" t="s">
        <v>84</v>
      </c>
      <c r="BK183" s="221">
        <f>ROUND(I183*H183,2)</f>
        <v>0</v>
      </c>
      <c r="BL183" s="16" t="s">
        <v>133</v>
      </c>
      <c r="BM183" s="220" t="s">
        <v>298</v>
      </c>
    </row>
    <row r="184" s="2" customFormat="1">
      <c r="A184" s="37"/>
      <c r="B184" s="38"/>
      <c r="C184" s="39"/>
      <c r="D184" s="222" t="s">
        <v>131</v>
      </c>
      <c r="E184" s="39"/>
      <c r="F184" s="223" t="s">
        <v>389</v>
      </c>
      <c r="G184" s="39"/>
      <c r="H184" s="39"/>
      <c r="I184" s="224"/>
      <c r="J184" s="39"/>
      <c r="K184" s="39"/>
      <c r="L184" s="43"/>
      <c r="M184" s="225"/>
      <c r="N184" s="226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131</v>
      </c>
      <c r="AU184" s="16" t="s">
        <v>86</v>
      </c>
    </row>
    <row r="185" s="2" customFormat="1" ht="16.5" customHeight="1">
      <c r="A185" s="37"/>
      <c r="B185" s="38"/>
      <c r="C185" s="209" t="s">
        <v>311</v>
      </c>
      <c r="D185" s="209" t="s">
        <v>124</v>
      </c>
      <c r="E185" s="210" t="s">
        <v>301</v>
      </c>
      <c r="F185" s="211" t="s">
        <v>390</v>
      </c>
      <c r="G185" s="212" t="s">
        <v>226</v>
      </c>
      <c r="H185" s="213">
        <v>1</v>
      </c>
      <c r="I185" s="214"/>
      <c r="J185" s="215">
        <f>ROUND(I185*H185,2)</f>
        <v>0</v>
      </c>
      <c r="K185" s="211" t="s">
        <v>1</v>
      </c>
      <c r="L185" s="43"/>
      <c r="M185" s="216" t="s">
        <v>1</v>
      </c>
      <c r="N185" s="217" t="s">
        <v>41</v>
      </c>
      <c r="O185" s="90"/>
      <c r="P185" s="218">
        <f>O185*H185</f>
        <v>0</v>
      </c>
      <c r="Q185" s="218">
        <v>0</v>
      </c>
      <c r="R185" s="218">
        <f>Q185*H185</f>
        <v>0</v>
      </c>
      <c r="S185" s="218">
        <v>0</v>
      </c>
      <c r="T185" s="21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0" t="s">
        <v>133</v>
      </c>
      <c r="AT185" s="220" t="s">
        <v>124</v>
      </c>
      <c r="AU185" s="220" t="s">
        <v>86</v>
      </c>
      <c r="AY185" s="16" t="s">
        <v>120</v>
      </c>
      <c r="BE185" s="221">
        <f>IF(N185="základní",J185,0)</f>
        <v>0</v>
      </c>
      <c r="BF185" s="221">
        <f>IF(N185="snížená",J185,0)</f>
        <v>0</v>
      </c>
      <c r="BG185" s="221">
        <f>IF(N185="zákl. přenesená",J185,0)</f>
        <v>0</v>
      </c>
      <c r="BH185" s="221">
        <f>IF(N185="sníž. přenesená",J185,0)</f>
        <v>0</v>
      </c>
      <c r="BI185" s="221">
        <f>IF(N185="nulová",J185,0)</f>
        <v>0</v>
      </c>
      <c r="BJ185" s="16" t="s">
        <v>84</v>
      </c>
      <c r="BK185" s="221">
        <f>ROUND(I185*H185,2)</f>
        <v>0</v>
      </c>
      <c r="BL185" s="16" t="s">
        <v>133</v>
      </c>
      <c r="BM185" s="220" t="s">
        <v>391</v>
      </c>
    </row>
    <row r="186" s="2" customFormat="1">
      <c r="A186" s="37"/>
      <c r="B186" s="38"/>
      <c r="C186" s="39"/>
      <c r="D186" s="222" t="s">
        <v>131</v>
      </c>
      <c r="E186" s="39"/>
      <c r="F186" s="223" t="s">
        <v>392</v>
      </c>
      <c r="G186" s="39"/>
      <c r="H186" s="39"/>
      <c r="I186" s="224"/>
      <c r="J186" s="39"/>
      <c r="K186" s="39"/>
      <c r="L186" s="43"/>
      <c r="M186" s="225"/>
      <c r="N186" s="226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131</v>
      </c>
      <c r="AU186" s="16" t="s">
        <v>86</v>
      </c>
    </row>
    <row r="187" s="2" customFormat="1" ht="33" customHeight="1">
      <c r="A187" s="37"/>
      <c r="B187" s="38"/>
      <c r="C187" s="209" t="s">
        <v>316</v>
      </c>
      <c r="D187" s="209" t="s">
        <v>124</v>
      </c>
      <c r="E187" s="210" t="s">
        <v>393</v>
      </c>
      <c r="F187" s="211" t="s">
        <v>394</v>
      </c>
      <c r="G187" s="212" t="s">
        <v>226</v>
      </c>
      <c r="H187" s="213">
        <v>1</v>
      </c>
      <c r="I187" s="214"/>
      <c r="J187" s="215">
        <f>ROUND(I187*H187,2)</f>
        <v>0</v>
      </c>
      <c r="K187" s="211" t="s">
        <v>1</v>
      </c>
      <c r="L187" s="43"/>
      <c r="M187" s="216" t="s">
        <v>1</v>
      </c>
      <c r="N187" s="217" t="s">
        <v>41</v>
      </c>
      <c r="O187" s="90"/>
      <c r="P187" s="218">
        <f>O187*H187</f>
        <v>0</v>
      </c>
      <c r="Q187" s="218">
        <v>0</v>
      </c>
      <c r="R187" s="218">
        <f>Q187*H187</f>
        <v>0</v>
      </c>
      <c r="S187" s="218">
        <v>0</v>
      </c>
      <c r="T187" s="21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0" t="s">
        <v>133</v>
      </c>
      <c r="AT187" s="220" t="s">
        <v>124</v>
      </c>
      <c r="AU187" s="220" t="s">
        <v>86</v>
      </c>
      <c r="AY187" s="16" t="s">
        <v>120</v>
      </c>
      <c r="BE187" s="221">
        <f>IF(N187="základní",J187,0)</f>
        <v>0</v>
      </c>
      <c r="BF187" s="221">
        <f>IF(N187="snížená",J187,0)</f>
        <v>0</v>
      </c>
      <c r="BG187" s="221">
        <f>IF(N187="zákl. přenesená",J187,0)</f>
        <v>0</v>
      </c>
      <c r="BH187" s="221">
        <f>IF(N187="sníž. přenesená",J187,0)</f>
        <v>0</v>
      </c>
      <c r="BI187" s="221">
        <f>IF(N187="nulová",J187,0)</f>
        <v>0</v>
      </c>
      <c r="BJ187" s="16" t="s">
        <v>84</v>
      </c>
      <c r="BK187" s="221">
        <f>ROUND(I187*H187,2)</f>
        <v>0</v>
      </c>
      <c r="BL187" s="16" t="s">
        <v>133</v>
      </c>
      <c r="BM187" s="220" t="s">
        <v>395</v>
      </c>
    </row>
    <row r="188" s="2" customFormat="1">
      <c r="A188" s="37"/>
      <c r="B188" s="38"/>
      <c r="C188" s="39"/>
      <c r="D188" s="222" t="s">
        <v>131</v>
      </c>
      <c r="E188" s="39"/>
      <c r="F188" s="223" t="s">
        <v>396</v>
      </c>
      <c r="G188" s="39"/>
      <c r="H188" s="39"/>
      <c r="I188" s="224"/>
      <c r="J188" s="39"/>
      <c r="K188" s="39"/>
      <c r="L188" s="43"/>
      <c r="M188" s="225"/>
      <c r="N188" s="226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131</v>
      </c>
      <c r="AU188" s="16" t="s">
        <v>86</v>
      </c>
    </row>
    <row r="189" s="2" customFormat="1" ht="16.5" customHeight="1">
      <c r="A189" s="37"/>
      <c r="B189" s="38"/>
      <c r="C189" s="209" t="s">
        <v>322</v>
      </c>
      <c r="D189" s="209" t="s">
        <v>124</v>
      </c>
      <c r="E189" s="210" t="s">
        <v>397</v>
      </c>
      <c r="F189" s="211" t="s">
        <v>398</v>
      </c>
      <c r="G189" s="212" t="s">
        <v>226</v>
      </c>
      <c r="H189" s="213">
        <v>1</v>
      </c>
      <c r="I189" s="214"/>
      <c r="J189" s="215">
        <f>ROUND(I189*H189,2)</f>
        <v>0</v>
      </c>
      <c r="K189" s="211" t="s">
        <v>1</v>
      </c>
      <c r="L189" s="43"/>
      <c r="M189" s="216" t="s">
        <v>1</v>
      </c>
      <c r="N189" s="217" t="s">
        <v>41</v>
      </c>
      <c r="O189" s="90"/>
      <c r="P189" s="218">
        <f>O189*H189</f>
        <v>0</v>
      </c>
      <c r="Q189" s="218">
        <v>0</v>
      </c>
      <c r="R189" s="218">
        <f>Q189*H189</f>
        <v>0</v>
      </c>
      <c r="S189" s="218">
        <v>0</v>
      </c>
      <c r="T189" s="21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0" t="s">
        <v>133</v>
      </c>
      <c r="AT189" s="220" t="s">
        <v>124</v>
      </c>
      <c r="AU189" s="220" t="s">
        <v>86</v>
      </c>
      <c r="AY189" s="16" t="s">
        <v>120</v>
      </c>
      <c r="BE189" s="221">
        <f>IF(N189="základní",J189,0)</f>
        <v>0</v>
      </c>
      <c r="BF189" s="221">
        <f>IF(N189="snížená",J189,0)</f>
        <v>0</v>
      </c>
      <c r="BG189" s="221">
        <f>IF(N189="zákl. přenesená",J189,0)</f>
        <v>0</v>
      </c>
      <c r="BH189" s="221">
        <f>IF(N189="sníž. přenesená",J189,0)</f>
        <v>0</v>
      </c>
      <c r="BI189" s="221">
        <f>IF(N189="nulová",J189,0)</f>
        <v>0</v>
      </c>
      <c r="BJ189" s="16" t="s">
        <v>84</v>
      </c>
      <c r="BK189" s="221">
        <f>ROUND(I189*H189,2)</f>
        <v>0</v>
      </c>
      <c r="BL189" s="16" t="s">
        <v>133</v>
      </c>
      <c r="BM189" s="220" t="s">
        <v>399</v>
      </c>
    </row>
    <row r="190" s="2" customFormat="1">
      <c r="A190" s="37"/>
      <c r="B190" s="38"/>
      <c r="C190" s="39"/>
      <c r="D190" s="222" t="s">
        <v>131</v>
      </c>
      <c r="E190" s="39"/>
      <c r="F190" s="223" t="s">
        <v>400</v>
      </c>
      <c r="G190" s="39"/>
      <c r="H190" s="39"/>
      <c r="I190" s="224"/>
      <c r="J190" s="39"/>
      <c r="K190" s="39"/>
      <c r="L190" s="43"/>
      <c r="M190" s="225"/>
      <c r="N190" s="226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131</v>
      </c>
      <c r="AU190" s="16" t="s">
        <v>86</v>
      </c>
    </row>
    <row r="191" s="2" customFormat="1" ht="16.5" customHeight="1">
      <c r="A191" s="37"/>
      <c r="B191" s="38"/>
      <c r="C191" s="209" t="s">
        <v>180</v>
      </c>
      <c r="D191" s="209" t="s">
        <v>124</v>
      </c>
      <c r="E191" s="210" t="s">
        <v>401</v>
      </c>
      <c r="F191" s="211" t="s">
        <v>402</v>
      </c>
      <c r="G191" s="212" t="s">
        <v>226</v>
      </c>
      <c r="H191" s="213">
        <v>1</v>
      </c>
      <c r="I191" s="214"/>
      <c r="J191" s="215">
        <f>ROUND(I191*H191,2)</f>
        <v>0</v>
      </c>
      <c r="K191" s="211" t="s">
        <v>1</v>
      </c>
      <c r="L191" s="43"/>
      <c r="M191" s="216" t="s">
        <v>1</v>
      </c>
      <c r="N191" s="217" t="s">
        <v>41</v>
      </c>
      <c r="O191" s="90"/>
      <c r="P191" s="218">
        <f>O191*H191</f>
        <v>0</v>
      </c>
      <c r="Q191" s="218">
        <v>0</v>
      </c>
      <c r="R191" s="218">
        <f>Q191*H191</f>
        <v>0</v>
      </c>
      <c r="S191" s="218">
        <v>0</v>
      </c>
      <c r="T191" s="21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0" t="s">
        <v>133</v>
      </c>
      <c r="AT191" s="220" t="s">
        <v>124</v>
      </c>
      <c r="AU191" s="220" t="s">
        <v>86</v>
      </c>
      <c r="AY191" s="16" t="s">
        <v>120</v>
      </c>
      <c r="BE191" s="221">
        <f>IF(N191="základní",J191,0)</f>
        <v>0</v>
      </c>
      <c r="BF191" s="221">
        <f>IF(N191="snížená",J191,0)</f>
        <v>0</v>
      </c>
      <c r="BG191" s="221">
        <f>IF(N191="zákl. přenesená",J191,0)</f>
        <v>0</v>
      </c>
      <c r="BH191" s="221">
        <f>IF(N191="sníž. přenesená",J191,0)</f>
        <v>0</v>
      </c>
      <c r="BI191" s="221">
        <f>IF(N191="nulová",J191,0)</f>
        <v>0</v>
      </c>
      <c r="BJ191" s="16" t="s">
        <v>84</v>
      </c>
      <c r="BK191" s="221">
        <f>ROUND(I191*H191,2)</f>
        <v>0</v>
      </c>
      <c r="BL191" s="16" t="s">
        <v>133</v>
      </c>
      <c r="BM191" s="220" t="s">
        <v>403</v>
      </c>
    </row>
    <row r="192" s="2" customFormat="1">
      <c r="A192" s="37"/>
      <c r="B192" s="38"/>
      <c r="C192" s="39"/>
      <c r="D192" s="222" t="s">
        <v>131</v>
      </c>
      <c r="E192" s="39"/>
      <c r="F192" s="223" t="s">
        <v>404</v>
      </c>
      <c r="G192" s="39"/>
      <c r="H192" s="39"/>
      <c r="I192" s="224"/>
      <c r="J192" s="39"/>
      <c r="K192" s="39"/>
      <c r="L192" s="43"/>
      <c r="M192" s="225"/>
      <c r="N192" s="226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131</v>
      </c>
      <c r="AU192" s="16" t="s">
        <v>86</v>
      </c>
    </row>
    <row r="193" s="2" customFormat="1" ht="16.5" customHeight="1">
      <c r="A193" s="37"/>
      <c r="B193" s="38"/>
      <c r="C193" s="209" t="s">
        <v>184</v>
      </c>
      <c r="D193" s="209" t="s">
        <v>124</v>
      </c>
      <c r="E193" s="210" t="s">
        <v>405</v>
      </c>
      <c r="F193" s="211" t="s">
        <v>406</v>
      </c>
      <c r="G193" s="212" t="s">
        <v>226</v>
      </c>
      <c r="H193" s="213">
        <v>1</v>
      </c>
      <c r="I193" s="214"/>
      <c r="J193" s="215">
        <f>ROUND(I193*H193,2)</f>
        <v>0</v>
      </c>
      <c r="K193" s="211" t="s">
        <v>1</v>
      </c>
      <c r="L193" s="43"/>
      <c r="M193" s="216" t="s">
        <v>1</v>
      </c>
      <c r="N193" s="217" t="s">
        <v>41</v>
      </c>
      <c r="O193" s="90"/>
      <c r="P193" s="218">
        <f>O193*H193</f>
        <v>0</v>
      </c>
      <c r="Q193" s="218">
        <v>0</v>
      </c>
      <c r="R193" s="218">
        <f>Q193*H193</f>
        <v>0</v>
      </c>
      <c r="S193" s="218">
        <v>0</v>
      </c>
      <c r="T193" s="21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0" t="s">
        <v>133</v>
      </c>
      <c r="AT193" s="220" t="s">
        <v>124</v>
      </c>
      <c r="AU193" s="220" t="s">
        <v>86</v>
      </c>
      <c r="AY193" s="16" t="s">
        <v>120</v>
      </c>
      <c r="BE193" s="221">
        <f>IF(N193="základní",J193,0)</f>
        <v>0</v>
      </c>
      <c r="BF193" s="221">
        <f>IF(N193="snížená",J193,0)</f>
        <v>0</v>
      </c>
      <c r="BG193" s="221">
        <f>IF(N193="zákl. přenesená",J193,0)</f>
        <v>0</v>
      </c>
      <c r="BH193" s="221">
        <f>IF(N193="sníž. přenesená",J193,0)</f>
        <v>0</v>
      </c>
      <c r="BI193" s="221">
        <f>IF(N193="nulová",J193,0)</f>
        <v>0</v>
      </c>
      <c r="BJ193" s="16" t="s">
        <v>84</v>
      </c>
      <c r="BK193" s="221">
        <f>ROUND(I193*H193,2)</f>
        <v>0</v>
      </c>
      <c r="BL193" s="16" t="s">
        <v>133</v>
      </c>
      <c r="BM193" s="220" t="s">
        <v>407</v>
      </c>
    </row>
    <row r="194" s="2" customFormat="1">
      <c r="A194" s="37"/>
      <c r="B194" s="38"/>
      <c r="C194" s="39"/>
      <c r="D194" s="222" t="s">
        <v>131</v>
      </c>
      <c r="E194" s="39"/>
      <c r="F194" s="223" t="s">
        <v>408</v>
      </c>
      <c r="G194" s="39"/>
      <c r="H194" s="39"/>
      <c r="I194" s="224"/>
      <c r="J194" s="39"/>
      <c r="K194" s="39"/>
      <c r="L194" s="43"/>
      <c r="M194" s="225"/>
      <c r="N194" s="226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131</v>
      </c>
      <c r="AU194" s="16" t="s">
        <v>86</v>
      </c>
    </row>
    <row r="195" s="2" customFormat="1" ht="21.75" customHeight="1">
      <c r="A195" s="37"/>
      <c r="B195" s="38"/>
      <c r="C195" s="209" t="s">
        <v>187</v>
      </c>
      <c r="D195" s="209" t="s">
        <v>124</v>
      </c>
      <c r="E195" s="210" t="s">
        <v>409</v>
      </c>
      <c r="F195" s="211" t="s">
        <v>410</v>
      </c>
      <c r="G195" s="212" t="s">
        <v>226</v>
      </c>
      <c r="H195" s="213">
        <v>1</v>
      </c>
      <c r="I195" s="214"/>
      <c r="J195" s="215">
        <f>ROUND(I195*H195,2)</f>
        <v>0</v>
      </c>
      <c r="K195" s="211" t="s">
        <v>1</v>
      </c>
      <c r="L195" s="43"/>
      <c r="M195" s="216" t="s">
        <v>1</v>
      </c>
      <c r="N195" s="217" t="s">
        <v>41</v>
      </c>
      <c r="O195" s="90"/>
      <c r="P195" s="218">
        <f>O195*H195</f>
        <v>0</v>
      </c>
      <c r="Q195" s="218">
        <v>0</v>
      </c>
      <c r="R195" s="218">
        <f>Q195*H195</f>
        <v>0</v>
      </c>
      <c r="S195" s="218">
        <v>0</v>
      </c>
      <c r="T195" s="21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0" t="s">
        <v>133</v>
      </c>
      <c r="AT195" s="220" t="s">
        <v>124</v>
      </c>
      <c r="AU195" s="220" t="s">
        <v>86</v>
      </c>
      <c r="AY195" s="16" t="s">
        <v>120</v>
      </c>
      <c r="BE195" s="221">
        <f>IF(N195="základní",J195,0)</f>
        <v>0</v>
      </c>
      <c r="BF195" s="221">
        <f>IF(N195="snížená",J195,0)</f>
        <v>0</v>
      </c>
      <c r="BG195" s="221">
        <f>IF(N195="zákl. přenesená",J195,0)</f>
        <v>0</v>
      </c>
      <c r="BH195" s="221">
        <f>IF(N195="sníž. přenesená",J195,0)</f>
        <v>0</v>
      </c>
      <c r="BI195" s="221">
        <f>IF(N195="nulová",J195,0)</f>
        <v>0</v>
      </c>
      <c r="BJ195" s="16" t="s">
        <v>84</v>
      </c>
      <c r="BK195" s="221">
        <f>ROUND(I195*H195,2)</f>
        <v>0</v>
      </c>
      <c r="BL195" s="16" t="s">
        <v>133</v>
      </c>
      <c r="BM195" s="220" t="s">
        <v>411</v>
      </c>
    </row>
    <row r="196" s="2" customFormat="1">
      <c r="A196" s="37"/>
      <c r="B196" s="38"/>
      <c r="C196" s="39"/>
      <c r="D196" s="222" t="s">
        <v>131</v>
      </c>
      <c r="E196" s="39"/>
      <c r="F196" s="223" t="s">
        <v>412</v>
      </c>
      <c r="G196" s="39"/>
      <c r="H196" s="39"/>
      <c r="I196" s="224"/>
      <c r="J196" s="39"/>
      <c r="K196" s="39"/>
      <c r="L196" s="43"/>
      <c r="M196" s="225"/>
      <c r="N196" s="226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131</v>
      </c>
      <c r="AU196" s="16" t="s">
        <v>86</v>
      </c>
    </row>
    <row r="197" s="11" customFormat="1" ht="22.8" customHeight="1">
      <c r="A197" s="11"/>
      <c r="B197" s="195"/>
      <c r="C197" s="196"/>
      <c r="D197" s="197" t="s">
        <v>75</v>
      </c>
      <c r="E197" s="237" t="s">
        <v>123</v>
      </c>
      <c r="F197" s="237" t="s">
        <v>310</v>
      </c>
      <c r="G197" s="196"/>
      <c r="H197" s="196"/>
      <c r="I197" s="199"/>
      <c r="J197" s="238">
        <f>BK197</f>
        <v>0</v>
      </c>
      <c r="K197" s="196"/>
      <c r="L197" s="201"/>
      <c r="M197" s="202"/>
      <c r="N197" s="203"/>
      <c r="O197" s="203"/>
      <c r="P197" s="204">
        <f>SUM(P198:P213)</f>
        <v>0</v>
      </c>
      <c r="Q197" s="203"/>
      <c r="R197" s="204">
        <f>SUM(R198:R213)</f>
        <v>0.0011479999999999998</v>
      </c>
      <c r="S197" s="203"/>
      <c r="T197" s="205">
        <f>SUM(T198:T213)</f>
        <v>0</v>
      </c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R197" s="206" t="s">
        <v>84</v>
      </c>
      <c r="AT197" s="207" t="s">
        <v>75</v>
      </c>
      <c r="AU197" s="207" t="s">
        <v>84</v>
      </c>
      <c r="AY197" s="206" t="s">
        <v>120</v>
      </c>
      <c r="BK197" s="208">
        <f>SUM(BK198:BK213)</f>
        <v>0</v>
      </c>
    </row>
    <row r="198" s="2" customFormat="1" ht="16.5" customHeight="1">
      <c r="A198" s="37"/>
      <c r="B198" s="38"/>
      <c r="C198" s="239" t="s">
        <v>340</v>
      </c>
      <c r="D198" s="239" t="s">
        <v>170</v>
      </c>
      <c r="E198" s="240" t="s">
        <v>312</v>
      </c>
      <c r="F198" s="241" t="s">
        <v>313</v>
      </c>
      <c r="G198" s="242" t="s">
        <v>173</v>
      </c>
      <c r="H198" s="243">
        <v>90</v>
      </c>
      <c r="I198" s="244"/>
      <c r="J198" s="245">
        <f>ROUND(I198*H198,2)</f>
        <v>0</v>
      </c>
      <c r="K198" s="241" t="s">
        <v>1</v>
      </c>
      <c r="L198" s="246"/>
      <c r="M198" s="247" t="s">
        <v>1</v>
      </c>
      <c r="N198" s="248" t="s">
        <v>41</v>
      </c>
      <c r="O198" s="90"/>
      <c r="P198" s="218">
        <f>O198*H198</f>
        <v>0</v>
      </c>
      <c r="Q198" s="218">
        <v>0</v>
      </c>
      <c r="R198" s="218">
        <f>Q198*H198</f>
        <v>0</v>
      </c>
      <c r="S198" s="218">
        <v>0</v>
      </c>
      <c r="T198" s="21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0" t="s">
        <v>142</v>
      </c>
      <c r="AT198" s="220" t="s">
        <v>170</v>
      </c>
      <c r="AU198" s="220" t="s">
        <v>86</v>
      </c>
      <c r="AY198" s="16" t="s">
        <v>120</v>
      </c>
      <c r="BE198" s="221">
        <f>IF(N198="základní",J198,0)</f>
        <v>0</v>
      </c>
      <c r="BF198" s="221">
        <f>IF(N198="snížená",J198,0)</f>
        <v>0</v>
      </c>
      <c r="BG198" s="221">
        <f>IF(N198="zákl. přenesená",J198,0)</f>
        <v>0</v>
      </c>
      <c r="BH198" s="221">
        <f>IF(N198="sníž. přenesená",J198,0)</f>
        <v>0</v>
      </c>
      <c r="BI198" s="221">
        <f>IF(N198="nulová",J198,0)</f>
        <v>0</v>
      </c>
      <c r="BJ198" s="16" t="s">
        <v>84</v>
      </c>
      <c r="BK198" s="221">
        <f>ROUND(I198*H198,2)</f>
        <v>0</v>
      </c>
      <c r="BL198" s="16" t="s">
        <v>133</v>
      </c>
      <c r="BM198" s="220" t="s">
        <v>314</v>
      </c>
    </row>
    <row r="199" s="13" customFormat="1">
      <c r="A199" s="13"/>
      <c r="B199" s="249"/>
      <c r="C199" s="250"/>
      <c r="D199" s="222" t="s">
        <v>197</v>
      </c>
      <c r="E199" s="251" t="s">
        <v>1</v>
      </c>
      <c r="F199" s="252" t="s">
        <v>413</v>
      </c>
      <c r="G199" s="250"/>
      <c r="H199" s="253">
        <v>90</v>
      </c>
      <c r="I199" s="254"/>
      <c r="J199" s="250"/>
      <c r="K199" s="250"/>
      <c r="L199" s="255"/>
      <c r="M199" s="256"/>
      <c r="N199" s="257"/>
      <c r="O199" s="257"/>
      <c r="P199" s="257"/>
      <c r="Q199" s="257"/>
      <c r="R199" s="257"/>
      <c r="S199" s="257"/>
      <c r="T199" s="25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9" t="s">
        <v>197</v>
      </c>
      <c r="AU199" s="259" t="s">
        <v>86</v>
      </c>
      <c r="AV199" s="13" t="s">
        <v>86</v>
      </c>
      <c r="AW199" s="13" t="s">
        <v>32</v>
      </c>
      <c r="AX199" s="13" t="s">
        <v>84</v>
      </c>
      <c r="AY199" s="259" t="s">
        <v>120</v>
      </c>
    </row>
    <row r="200" s="2" customFormat="1" ht="16.5" customHeight="1">
      <c r="A200" s="37"/>
      <c r="B200" s="38"/>
      <c r="C200" s="239" t="s">
        <v>346</v>
      </c>
      <c r="D200" s="239" t="s">
        <v>170</v>
      </c>
      <c r="E200" s="240" t="s">
        <v>317</v>
      </c>
      <c r="F200" s="241" t="s">
        <v>318</v>
      </c>
      <c r="G200" s="242" t="s">
        <v>319</v>
      </c>
      <c r="H200" s="243">
        <v>11.48</v>
      </c>
      <c r="I200" s="244"/>
      <c r="J200" s="245">
        <f>ROUND(I200*H200,2)</f>
        <v>0</v>
      </c>
      <c r="K200" s="241" t="s">
        <v>1</v>
      </c>
      <c r="L200" s="246"/>
      <c r="M200" s="247" t="s">
        <v>1</v>
      </c>
      <c r="N200" s="248" t="s">
        <v>41</v>
      </c>
      <c r="O200" s="90"/>
      <c r="P200" s="218">
        <f>O200*H200</f>
        <v>0</v>
      </c>
      <c r="Q200" s="218">
        <v>0</v>
      </c>
      <c r="R200" s="218">
        <f>Q200*H200</f>
        <v>0</v>
      </c>
      <c r="S200" s="218">
        <v>0</v>
      </c>
      <c r="T200" s="21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0" t="s">
        <v>142</v>
      </c>
      <c r="AT200" s="220" t="s">
        <v>170</v>
      </c>
      <c r="AU200" s="220" t="s">
        <v>86</v>
      </c>
      <c r="AY200" s="16" t="s">
        <v>120</v>
      </c>
      <c r="BE200" s="221">
        <f>IF(N200="základní",J200,0)</f>
        <v>0</v>
      </c>
      <c r="BF200" s="221">
        <f>IF(N200="snížená",J200,0)</f>
        <v>0</v>
      </c>
      <c r="BG200" s="221">
        <f>IF(N200="zákl. přenesená",J200,0)</f>
        <v>0</v>
      </c>
      <c r="BH200" s="221">
        <f>IF(N200="sníž. přenesená",J200,0)</f>
        <v>0</v>
      </c>
      <c r="BI200" s="221">
        <f>IF(N200="nulová",J200,0)</f>
        <v>0</v>
      </c>
      <c r="BJ200" s="16" t="s">
        <v>84</v>
      </c>
      <c r="BK200" s="221">
        <f>ROUND(I200*H200,2)</f>
        <v>0</v>
      </c>
      <c r="BL200" s="16" t="s">
        <v>133</v>
      </c>
      <c r="BM200" s="220" t="s">
        <v>320</v>
      </c>
    </row>
    <row r="201" s="13" customFormat="1">
      <c r="A201" s="13"/>
      <c r="B201" s="249"/>
      <c r="C201" s="250"/>
      <c r="D201" s="222" t="s">
        <v>197</v>
      </c>
      <c r="E201" s="251" t="s">
        <v>1</v>
      </c>
      <c r="F201" s="252" t="s">
        <v>414</v>
      </c>
      <c r="G201" s="250"/>
      <c r="H201" s="253">
        <v>11.48</v>
      </c>
      <c r="I201" s="254"/>
      <c r="J201" s="250"/>
      <c r="K201" s="250"/>
      <c r="L201" s="255"/>
      <c r="M201" s="256"/>
      <c r="N201" s="257"/>
      <c r="O201" s="257"/>
      <c r="P201" s="257"/>
      <c r="Q201" s="257"/>
      <c r="R201" s="257"/>
      <c r="S201" s="257"/>
      <c r="T201" s="25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9" t="s">
        <v>197</v>
      </c>
      <c r="AU201" s="259" t="s">
        <v>86</v>
      </c>
      <c r="AV201" s="13" t="s">
        <v>86</v>
      </c>
      <c r="AW201" s="13" t="s">
        <v>32</v>
      </c>
      <c r="AX201" s="13" t="s">
        <v>84</v>
      </c>
      <c r="AY201" s="259" t="s">
        <v>120</v>
      </c>
    </row>
    <row r="202" s="2" customFormat="1" ht="16.5" customHeight="1">
      <c r="A202" s="37"/>
      <c r="B202" s="38"/>
      <c r="C202" s="239" t="s">
        <v>353</v>
      </c>
      <c r="D202" s="239" t="s">
        <v>170</v>
      </c>
      <c r="E202" s="240" t="s">
        <v>323</v>
      </c>
      <c r="F202" s="241" t="s">
        <v>324</v>
      </c>
      <c r="G202" s="242" t="s">
        <v>202</v>
      </c>
      <c r="H202" s="243">
        <v>57.92</v>
      </c>
      <c r="I202" s="244"/>
      <c r="J202" s="245">
        <f>ROUND(I202*H202,2)</f>
        <v>0</v>
      </c>
      <c r="K202" s="241" t="s">
        <v>1</v>
      </c>
      <c r="L202" s="246"/>
      <c r="M202" s="247" t="s">
        <v>1</v>
      </c>
      <c r="N202" s="248" t="s">
        <v>41</v>
      </c>
      <c r="O202" s="90"/>
      <c r="P202" s="218">
        <f>O202*H202</f>
        <v>0</v>
      </c>
      <c r="Q202" s="218">
        <v>0</v>
      </c>
      <c r="R202" s="218">
        <f>Q202*H202</f>
        <v>0</v>
      </c>
      <c r="S202" s="218">
        <v>0</v>
      </c>
      <c r="T202" s="21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0" t="s">
        <v>142</v>
      </c>
      <c r="AT202" s="220" t="s">
        <v>170</v>
      </c>
      <c r="AU202" s="220" t="s">
        <v>86</v>
      </c>
      <c r="AY202" s="16" t="s">
        <v>120</v>
      </c>
      <c r="BE202" s="221">
        <f>IF(N202="základní",J202,0)</f>
        <v>0</v>
      </c>
      <c r="BF202" s="221">
        <f>IF(N202="snížená",J202,0)</f>
        <v>0</v>
      </c>
      <c r="BG202" s="221">
        <f>IF(N202="zákl. přenesená",J202,0)</f>
        <v>0</v>
      </c>
      <c r="BH202" s="221">
        <f>IF(N202="sníž. přenesená",J202,0)</f>
        <v>0</v>
      </c>
      <c r="BI202" s="221">
        <f>IF(N202="nulová",J202,0)</f>
        <v>0</v>
      </c>
      <c r="BJ202" s="16" t="s">
        <v>84</v>
      </c>
      <c r="BK202" s="221">
        <f>ROUND(I202*H202,2)</f>
        <v>0</v>
      </c>
      <c r="BL202" s="16" t="s">
        <v>133</v>
      </c>
      <c r="BM202" s="220" t="s">
        <v>325</v>
      </c>
    </row>
    <row r="203" s="2" customFormat="1" ht="16.5" customHeight="1">
      <c r="A203" s="37"/>
      <c r="B203" s="38"/>
      <c r="C203" s="239" t="s">
        <v>415</v>
      </c>
      <c r="D203" s="239" t="s">
        <v>170</v>
      </c>
      <c r="E203" s="240" t="s">
        <v>326</v>
      </c>
      <c r="F203" s="241" t="s">
        <v>327</v>
      </c>
      <c r="G203" s="242" t="s">
        <v>328</v>
      </c>
      <c r="H203" s="243">
        <v>1.1479999999999998</v>
      </c>
      <c r="I203" s="244"/>
      <c r="J203" s="245">
        <f>ROUND(I203*H203,2)</f>
        <v>0</v>
      </c>
      <c r="K203" s="241" t="s">
        <v>1</v>
      </c>
      <c r="L203" s="246"/>
      <c r="M203" s="247" t="s">
        <v>1</v>
      </c>
      <c r="N203" s="248" t="s">
        <v>41</v>
      </c>
      <c r="O203" s="90"/>
      <c r="P203" s="218">
        <f>O203*H203</f>
        <v>0</v>
      </c>
      <c r="Q203" s="218">
        <v>0.001</v>
      </c>
      <c r="R203" s="218">
        <f>Q203*H203</f>
        <v>0.0011479999999999998</v>
      </c>
      <c r="S203" s="218">
        <v>0</v>
      </c>
      <c r="T203" s="219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0" t="s">
        <v>142</v>
      </c>
      <c r="AT203" s="220" t="s">
        <v>170</v>
      </c>
      <c r="AU203" s="220" t="s">
        <v>86</v>
      </c>
      <c r="AY203" s="16" t="s">
        <v>120</v>
      </c>
      <c r="BE203" s="221">
        <f>IF(N203="základní",J203,0)</f>
        <v>0</v>
      </c>
      <c r="BF203" s="221">
        <f>IF(N203="snížená",J203,0)</f>
        <v>0</v>
      </c>
      <c r="BG203" s="221">
        <f>IF(N203="zákl. přenesená",J203,0)</f>
        <v>0</v>
      </c>
      <c r="BH203" s="221">
        <f>IF(N203="sníž. přenesená",J203,0)</f>
        <v>0</v>
      </c>
      <c r="BI203" s="221">
        <f>IF(N203="nulová",J203,0)</f>
        <v>0</v>
      </c>
      <c r="BJ203" s="16" t="s">
        <v>84</v>
      </c>
      <c r="BK203" s="221">
        <f>ROUND(I203*H203,2)</f>
        <v>0</v>
      </c>
      <c r="BL203" s="16" t="s">
        <v>133</v>
      </c>
      <c r="BM203" s="220" t="s">
        <v>329</v>
      </c>
    </row>
    <row r="204" s="13" customFormat="1">
      <c r="A204" s="13"/>
      <c r="B204" s="249"/>
      <c r="C204" s="250"/>
      <c r="D204" s="222" t="s">
        <v>197</v>
      </c>
      <c r="E204" s="251" t="s">
        <v>1</v>
      </c>
      <c r="F204" s="252" t="s">
        <v>416</v>
      </c>
      <c r="G204" s="250"/>
      <c r="H204" s="253">
        <v>1.1479999999999998</v>
      </c>
      <c r="I204" s="254"/>
      <c r="J204" s="250"/>
      <c r="K204" s="250"/>
      <c r="L204" s="255"/>
      <c r="M204" s="256"/>
      <c r="N204" s="257"/>
      <c r="O204" s="257"/>
      <c r="P204" s="257"/>
      <c r="Q204" s="257"/>
      <c r="R204" s="257"/>
      <c r="S204" s="257"/>
      <c r="T204" s="25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9" t="s">
        <v>197</v>
      </c>
      <c r="AU204" s="259" t="s">
        <v>86</v>
      </c>
      <c r="AV204" s="13" t="s">
        <v>86</v>
      </c>
      <c r="AW204" s="13" t="s">
        <v>32</v>
      </c>
      <c r="AX204" s="13" t="s">
        <v>84</v>
      </c>
      <c r="AY204" s="259" t="s">
        <v>120</v>
      </c>
    </row>
    <row r="205" s="2" customFormat="1" ht="21.75" customHeight="1">
      <c r="A205" s="37"/>
      <c r="B205" s="38"/>
      <c r="C205" s="239" t="s">
        <v>417</v>
      </c>
      <c r="D205" s="239" t="s">
        <v>170</v>
      </c>
      <c r="E205" s="240" t="s">
        <v>331</v>
      </c>
      <c r="F205" s="241" t="s">
        <v>332</v>
      </c>
      <c r="G205" s="242" t="s">
        <v>202</v>
      </c>
      <c r="H205" s="243">
        <v>61.8</v>
      </c>
      <c r="I205" s="244"/>
      <c r="J205" s="245">
        <f>ROUND(I205*H205,2)</f>
        <v>0</v>
      </c>
      <c r="K205" s="241" t="s">
        <v>1</v>
      </c>
      <c r="L205" s="246"/>
      <c r="M205" s="247" t="s">
        <v>1</v>
      </c>
      <c r="N205" s="248" t="s">
        <v>41</v>
      </c>
      <c r="O205" s="90"/>
      <c r="P205" s="218">
        <f>O205*H205</f>
        <v>0</v>
      </c>
      <c r="Q205" s="218">
        <v>0</v>
      </c>
      <c r="R205" s="218">
        <f>Q205*H205</f>
        <v>0</v>
      </c>
      <c r="S205" s="218">
        <v>0</v>
      </c>
      <c r="T205" s="219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0" t="s">
        <v>142</v>
      </c>
      <c r="AT205" s="220" t="s">
        <v>170</v>
      </c>
      <c r="AU205" s="220" t="s">
        <v>86</v>
      </c>
      <c r="AY205" s="16" t="s">
        <v>120</v>
      </c>
      <c r="BE205" s="221">
        <f>IF(N205="základní",J205,0)</f>
        <v>0</v>
      </c>
      <c r="BF205" s="221">
        <f>IF(N205="snížená",J205,0)</f>
        <v>0</v>
      </c>
      <c r="BG205" s="221">
        <f>IF(N205="zákl. přenesená",J205,0)</f>
        <v>0</v>
      </c>
      <c r="BH205" s="221">
        <f>IF(N205="sníž. přenesená",J205,0)</f>
        <v>0</v>
      </c>
      <c r="BI205" s="221">
        <f>IF(N205="nulová",J205,0)</f>
        <v>0</v>
      </c>
      <c r="BJ205" s="16" t="s">
        <v>84</v>
      </c>
      <c r="BK205" s="221">
        <f>ROUND(I205*H205,2)</f>
        <v>0</v>
      </c>
      <c r="BL205" s="16" t="s">
        <v>133</v>
      </c>
      <c r="BM205" s="220" t="s">
        <v>333</v>
      </c>
    </row>
    <row r="206" s="13" customFormat="1">
      <c r="A206" s="13"/>
      <c r="B206" s="249"/>
      <c r="C206" s="250"/>
      <c r="D206" s="222" t="s">
        <v>197</v>
      </c>
      <c r="E206" s="251" t="s">
        <v>1</v>
      </c>
      <c r="F206" s="252" t="s">
        <v>418</v>
      </c>
      <c r="G206" s="250"/>
      <c r="H206" s="253">
        <v>61.8</v>
      </c>
      <c r="I206" s="254"/>
      <c r="J206" s="250"/>
      <c r="K206" s="250"/>
      <c r="L206" s="255"/>
      <c r="M206" s="256"/>
      <c r="N206" s="257"/>
      <c r="O206" s="257"/>
      <c r="P206" s="257"/>
      <c r="Q206" s="257"/>
      <c r="R206" s="257"/>
      <c r="S206" s="257"/>
      <c r="T206" s="25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9" t="s">
        <v>197</v>
      </c>
      <c r="AU206" s="259" t="s">
        <v>86</v>
      </c>
      <c r="AV206" s="13" t="s">
        <v>86</v>
      </c>
      <c r="AW206" s="13" t="s">
        <v>32</v>
      </c>
      <c r="AX206" s="13" t="s">
        <v>84</v>
      </c>
      <c r="AY206" s="259" t="s">
        <v>120</v>
      </c>
    </row>
    <row r="207" s="2" customFormat="1" ht="16.5" customHeight="1">
      <c r="A207" s="37"/>
      <c r="B207" s="38"/>
      <c r="C207" s="239" t="s">
        <v>419</v>
      </c>
      <c r="D207" s="239" t="s">
        <v>170</v>
      </c>
      <c r="E207" s="240" t="s">
        <v>335</v>
      </c>
      <c r="F207" s="241" t="s">
        <v>336</v>
      </c>
      <c r="G207" s="242" t="s">
        <v>319</v>
      </c>
      <c r="H207" s="243">
        <v>30.9</v>
      </c>
      <c r="I207" s="244"/>
      <c r="J207" s="245">
        <f>ROUND(I207*H207,2)</f>
        <v>0</v>
      </c>
      <c r="K207" s="241" t="s">
        <v>1</v>
      </c>
      <c r="L207" s="246"/>
      <c r="M207" s="247" t="s">
        <v>1</v>
      </c>
      <c r="N207" s="248" t="s">
        <v>41</v>
      </c>
      <c r="O207" s="90"/>
      <c r="P207" s="218">
        <f>O207*H207</f>
        <v>0</v>
      </c>
      <c r="Q207" s="218">
        <v>0</v>
      </c>
      <c r="R207" s="218">
        <f>Q207*H207</f>
        <v>0</v>
      </c>
      <c r="S207" s="218">
        <v>0</v>
      </c>
      <c r="T207" s="219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0" t="s">
        <v>142</v>
      </c>
      <c r="AT207" s="220" t="s">
        <v>170</v>
      </c>
      <c r="AU207" s="220" t="s">
        <v>86</v>
      </c>
      <c r="AY207" s="16" t="s">
        <v>120</v>
      </c>
      <c r="BE207" s="221">
        <f>IF(N207="základní",J207,0)</f>
        <v>0</v>
      </c>
      <c r="BF207" s="221">
        <f>IF(N207="snížená",J207,0)</f>
        <v>0</v>
      </c>
      <c r="BG207" s="221">
        <f>IF(N207="zákl. přenesená",J207,0)</f>
        <v>0</v>
      </c>
      <c r="BH207" s="221">
        <f>IF(N207="sníž. přenesená",J207,0)</f>
        <v>0</v>
      </c>
      <c r="BI207" s="221">
        <f>IF(N207="nulová",J207,0)</f>
        <v>0</v>
      </c>
      <c r="BJ207" s="16" t="s">
        <v>84</v>
      </c>
      <c r="BK207" s="221">
        <f>ROUND(I207*H207,2)</f>
        <v>0</v>
      </c>
      <c r="BL207" s="16" t="s">
        <v>133</v>
      </c>
      <c r="BM207" s="220" t="s">
        <v>337</v>
      </c>
    </row>
    <row r="208" s="14" customFormat="1">
      <c r="A208" s="14"/>
      <c r="B208" s="260"/>
      <c r="C208" s="261"/>
      <c r="D208" s="222" t="s">
        <v>197</v>
      </c>
      <c r="E208" s="262" t="s">
        <v>1</v>
      </c>
      <c r="F208" s="263" t="s">
        <v>338</v>
      </c>
      <c r="G208" s="261"/>
      <c r="H208" s="262" t="s">
        <v>1</v>
      </c>
      <c r="I208" s="264"/>
      <c r="J208" s="261"/>
      <c r="K208" s="261"/>
      <c r="L208" s="265"/>
      <c r="M208" s="266"/>
      <c r="N208" s="267"/>
      <c r="O208" s="267"/>
      <c r="P208" s="267"/>
      <c r="Q208" s="267"/>
      <c r="R208" s="267"/>
      <c r="S208" s="267"/>
      <c r="T208" s="268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9" t="s">
        <v>197</v>
      </c>
      <c r="AU208" s="269" t="s">
        <v>86</v>
      </c>
      <c r="AV208" s="14" t="s">
        <v>84</v>
      </c>
      <c r="AW208" s="14" t="s">
        <v>32</v>
      </c>
      <c r="AX208" s="14" t="s">
        <v>76</v>
      </c>
      <c r="AY208" s="269" t="s">
        <v>120</v>
      </c>
    </row>
    <row r="209" s="13" customFormat="1">
      <c r="A209" s="13"/>
      <c r="B209" s="249"/>
      <c r="C209" s="250"/>
      <c r="D209" s="222" t="s">
        <v>197</v>
      </c>
      <c r="E209" s="251" t="s">
        <v>1</v>
      </c>
      <c r="F209" s="252" t="s">
        <v>420</v>
      </c>
      <c r="G209" s="250"/>
      <c r="H209" s="253">
        <v>30.9</v>
      </c>
      <c r="I209" s="254"/>
      <c r="J209" s="250"/>
      <c r="K209" s="250"/>
      <c r="L209" s="255"/>
      <c r="M209" s="256"/>
      <c r="N209" s="257"/>
      <c r="O209" s="257"/>
      <c r="P209" s="257"/>
      <c r="Q209" s="257"/>
      <c r="R209" s="257"/>
      <c r="S209" s="257"/>
      <c r="T209" s="25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9" t="s">
        <v>197</v>
      </c>
      <c r="AU209" s="259" t="s">
        <v>86</v>
      </c>
      <c r="AV209" s="13" t="s">
        <v>86</v>
      </c>
      <c r="AW209" s="13" t="s">
        <v>32</v>
      </c>
      <c r="AX209" s="13" t="s">
        <v>84</v>
      </c>
      <c r="AY209" s="259" t="s">
        <v>120</v>
      </c>
    </row>
    <row r="210" s="2" customFormat="1" ht="16.5" customHeight="1">
      <c r="A210" s="37"/>
      <c r="B210" s="38"/>
      <c r="C210" s="239" t="s">
        <v>421</v>
      </c>
      <c r="D210" s="239" t="s">
        <v>170</v>
      </c>
      <c r="E210" s="240" t="s">
        <v>341</v>
      </c>
      <c r="F210" s="241" t="s">
        <v>342</v>
      </c>
      <c r="G210" s="242" t="s">
        <v>343</v>
      </c>
      <c r="H210" s="243">
        <v>300</v>
      </c>
      <c r="I210" s="244"/>
      <c r="J210" s="245">
        <f>ROUND(I210*H210,2)</f>
        <v>0</v>
      </c>
      <c r="K210" s="241" t="s">
        <v>1</v>
      </c>
      <c r="L210" s="246"/>
      <c r="M210" s="247" t="s">
        <v>1</v>
      </c>
      <c r="N210" s="248" t="s">
        <v>41</v>
      </c>
      <c r="O210" s="90"/>
      <c r="P210" s="218">
        <f>O210*H210</f>
        <v>0</v>
      </c>
      <c r="Q210" s="218">
        <v>0</v>
      </c>
      <c r="R210" s="218">
        <f>Q210*H210</f>
        <v>0</v>
      </c>
      <c r="S210" s="218">
        <v>0</v>
      </c>
      <c r="T210" s="219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0" t="s">
        <v>142</v>
      </c>
      <c r="AT210" s="220" t="s">
        <v>170</v>
      </c>
      <c r="AU210" s="220" t="s">
        <v>86</v>
      </c>
      <c r="AY210" s="16" t="s">
        <v>120</v>
      </c>
      <c r="BE210" s="221">
        <f>IF(N210="základní",J210,0)</f>
        <v>0</v>
      </c>
      <c r="BF210" s="221">
        <f>IF(N210="snížená",J210,0)</f>
        <v>0</v>
      </c>
      <c r="BG210" s="221">
        <f>IF(N210="zákl. přenesená",J210,0)</f>
        <v>0</v>
      </c>
      <c r="BH210" s="221">
        <f>IF(N210="sníž. přenesená",J210,0)</f>
        <v>0</v>
      </c>
      <c r="BI210" s="221">
        <f>IF(N210="nulová",J210,0)</f>
        <v>0</v>
      </c>
      <c r="BJ210" s="16" t="s">
        <v>84</v>
      </c>
      <c r="BK210" s="221">
        <f>ROUND(I210*H210,2)</f>
        <v>0</v>
      </c>
      <c r="BL210" s="16" t="s">
        <v>133</v>
      </c>
      <c r="BM210" s="220" t="s">
        <v>344</v>
      </c>
    </row>
    <row r="211" s="13" customFormat="1">
      <c r="A211" s="13"/>
      <c r="B211" s="249"/>
      <c r="C211" s="250"/>
      <c r="D211" s="222" t="s">
        <v>197</v>
      </c>
      <c r="E211" s="251" t="s">
        <v>1</v>
      </c>
      <c r="F211" s="252" t="s">
        <v>422</v>
      </c>
      <c r="G211" s="250"/>
      <c r="H211" s="253">
        <v>300</v>
      </c>
      <c r="I211" s="254"/>
      <c r="J211" s="250"/>
      <c r="K211" s="250"/>
      <c r="L211" s="255"/>
      <c r="M211" s="256"/>
      <c r="N211" s="257"/>
      <c r="O211" s="257"/>
      <c r="P211" s="257"/>
      <c r="Q211" s="257"/>
      <c r="R211" s="257"/>
      <c r="S211" s="257"/>
      <c r="T211" s="25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9" t="s">
        <v>197</v>
      </c>
      <c r="AU211" s="259" t="s">
        <v>86</v>
      </c>
      <c r="AV211" s="13" t="s">
        <v>86</v>
      </c>
      <c r="AW211" s="13" t="s">
        <v>32</v>
      </c>
      <c r="AX211" s="13" t="s">
        <v>84</v>
      </c>
      <c r="AY211" s="259" t="s">
        <v>120</v>
      </c>
    </row>
    <row r="212" s="2" customFormat="1" ht="16.5" customHeight="1">
      <c r="A212" s="37"/>
      <c r="B212" s="38"/>
      <c r="C212" s="239" t="s">
        <v>423</v>
      </c>
      <c r="D212" s="239" t="s">
        <v>170</v>
      </c>
      <c r="E212" s="240" t="s">
        <v>347</v>
      </c>
      <c r="F212" s="241" t="s">
        <v>348</v>
      </c>
      <c r="G212" s="242" t="s">
        <v>202</v>
      </c>
      <c r="H212" s="243">
        <v>14.554</v>
      </c>
      <c r="I212" s="244"/>
      <c r="J212" s="245">
        <f>ROUND(I212*H212,2)</f>
        <v>0</v>
      </c>
      <c r="K212" s="241" t="s">
        <v>1</v>
      </c>
      <c r="L212" s="246"/>
      <c r="M212" s="247" t="s">
        <v>1</v>
      </c>
      <c r="N212" s="248" t="s">
        <v>41</v>
      </c>
      <c r="O212" s="90"/>
      <c r="P212" s="218">
        <f>O212*H212</f>
        <v>0</v>
      </c>
      <c r="Q212" s="218">
        <v>0</v>
      </c>
      <c r="R212" s="218">
        <f>Q212*H212</f>
        <v>0</v>
      </c>
      <c r="S212" s="218">
        <v>0</v>
      </c>
      <c r="T212" s="21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0" t="s">
        <v>142</v>
      </c>
      <c r="AT212" s="220" t="s">
        <v>170</v>
      </c>
      <c r="AU212" s="220" t="s">
        <v>86</v>
      </c>
      <c r="AY212" s="16" t="s">
        <v>120</v>
      </c>
      <c r="BE212" s="221">
        <f>IF(N212="základní",J212,0)</f>
        <v>0</v>
      </c>
      <c r="BF212" s="221">
        <f>IF(N212="snížená",J212,0)</f>
        <v>0</v>
      </c>
      <c r="BG212" s="221">
        <f>IF(N212="zákl. přenesená",J212,0)</f>
        <v>0</v>
      </c>
      <c r="BH212" s="221">
        <f>IF(N212="sníž. přenesená",J212,0)</f>
        <v>0</v>
      </c>
      <c r="BI212" s="221">
        <f>IF(N212="nulová",J212,0)</f>
        <v>0</v>
      </c>
      <c r="BJ212" s="16" t="s">
        <v>84</v>
      </c>
      <c r="BK212" s="221">
        <f>ROUND(I212*H212,2)</f>
        <v>0</v>
      </c>
      <c r="BL212" s="16" t="s">
        <v>133</v>
      </c>
      <c r="BM212" s="220" t="s">
        <v>349</v>
      </c>
    </row>
    <row r="213" s="13" customFormat="1">
      <c r="A213" s="13"/>
      <c r="B213" s="249"/>
      <c r="C213" s="250"/>
      <c r="D213" s="222" t="s">
        <v>197</v>
      </c>
      <c r="E213" s="251" t="s">
        <v>1</v>
      </c>
      <c r="F213" s="252" t="s">
        <v>424</v>
      </c>
      <c r="G213" s="250"/>
      <c r="H213" s="253">
        <v>14.554</v>
      </c>
      <c r="I213" s="254"/>
      <c r="J213" s="250"/>
      <c r="K213" s="250"/>
      <c r="L213" s="255"/>
      <c r="M213" s="256"/>
      <c r="N213" s="257"/>
      <c r="O213" s="257"/>
      <c r="P213" s="257"/>
      <c r="Q213" s="257"/>
      <c r="R213" s="257"/>
      <c r="S213" s="257"/>
      <c r="T213" s="25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9" t="s">
        <v>197</v>
      </c>
      <c r="AU213" s="259" t="s">
        <v>86</v>
      </c>
      <c r="AV213" s="13" t="s">
        <v>86</v>
      </c>
      <c r="AW213" s="13" t="s">
        <v>32</v>
      </c>
      <c r="AX213" s="13" t="s">
        <v>84</v>
      </c>
      <c r="AY213" s="259" t="s">
        <v>120</v>
      </c>
    </row>
    <row r="214" s="11" customFormat="1" ht="22.8" customHeight="1">
      <c r="A214" s="11"/>
      <c r="B214" s="195"/>
      <c r="C214" s="196"/>
      <c r="D214" s="197" t="s">
        <v>75</v>
      </c>
      <c r="E214" s="237" t="s">
        <v>351</v>
      </c>
      <c r="F214" s="237" t="s">
        <v>352</v>
      </c>
      <c r="G214" s="196"/>
      <c r="H214" s="196"/>
      <c r="I214" s="199"/>
      <c r="J214" s="238">
        <f>BK214</f>
        <v>0</v>
      </c>
      <c r="K214" s="196"/>
      <c r="L214" s="201"/>
      <c r="M214" s="202"/>
      <c r="N214" s="203"/>
      <c r="O214" s="203"/>
      <c r="P214" s="204">
        <f>P215</f>
        <v>0</v>
      </c>
      <c r="Q214" s="203"/>
      <c r="R214" s="204">
        <f>R215</f>
        <v>0</v>
      </c>
      <c r="S214" s="203"/>
      <c r="T214" s="205">
        <f>T215</f>
        <v>0</v>
      </c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R214" s="206" t="s">
        <v>84</v>
      </c>
      <c r="AT214" s="207" t="s">
        <v>75</v>
      </c>
      <c r="AU214" s="207" t="s">
        <v>84</v>
      </c>
      <c r="AY214" s="206" t="s">
        <v>120</v>
      </c>
      <c r="BK214" s="208">
        <f>BK215</f>
        <v>0</v>
      </c>
    </row>
    <row r="215" s="2" customFormat="1" ht="24.15" customHeight="1">
      <c r="A215" s="37"/>
      <c r="B215" s="38"/>
      <c r="C215" s="209" t="s">
        <v>425</v>
      </c>
      <c r="D215" s="209" t="s">
        <v>124</v>
      </c>
      <c r="E215" s="210" t="s">
        <v>354</v>
      </c>
      <c r="F215" s="211" t="s">
        <v>355</v>
      </c>
      <c r="G215" s="212" t="s">
        <v>356</v>
      </c>
      <c r="H215" s="213">
        <v>57.403</v>
      </c>
      <c r="I215" s="214"/>
      <c r="J215" s="215">
        <f>ROUND(I215*H215,2)</f>
        <v>0</v>
      </c>
      <c r="K215" s="211" t="s">
        <v>1</v>
      </c>
      <c r="L215" s="43"/>
      <c r="M215" s="271" t="s">
        <v>1</v>
      </c>
      <c r="N215" s="272" t="s">
        <v>41</v>
      </c>
      <c r="O215" s="229"/>
      <c r="P215" s="273">
        <f>O215*H215</f>
        <v>0</v>
      </c>
      <c r="Q215" s="273">
        <v>0</v>
      </c>
      <c r="R215" s="273">
        <f>Q215*H215</f>
        <v>0</v>
      </c>
      <c r="S215" s="273">
        <v>0</v>
      </c>
      <c r="T215" s="274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0" t="s">
        <v>133</v>
      </c>
      <c r="AT215" s="220" t="s">
        <v>124</v>
      </c>
      <c r="AU215" s="220" t="s">
        <v>86</v>
      </c>
      <c r="AY215" s="16" t="s">
        <v>120</v>
      </c>
      <c r="BE215" s="221">
        <f>IF(N215="základní",J215,0)</f>
        <v>0</v>
      </c>
      <c r="BF215" s="221">
        <f>IF(N215="snížená",J215,0)</f>
        <v>0</v>
      </c>
      <c r="BG215" s="221">
        <f>IF(N215="zákl. přenesená",J215,0)</f>
        <v>0</v>
      </c>
      <c r="BH215" s="221">
        <f>IF(N215="sníž. přenesená",J215,0)</f>
        <v>0</v>
      </c>
      <c r="BI215" s="221">
        <f>IF(N215="nulová",J215,0)</f>
        <v>0</v>
      </c>
      <c r="BJ215" s="16" t="s">
        <v>84</v>
      </c>
      <c r="BK215" s="221">
        <f>ROUND(I215*H215,2)</f>
        <v>0</v>
      </c>
      <c r="BL215" s="16" t="s">
        <v>133</v>
      </c>
      <c r="BM215" s="220" t="s">
        <v>357</v>
      </c>
    </row>
    <row r="216" s="2" customFormat="1" ht="6.96" customHeight="1">
      <c r="A216" s="37"/>
      <c r="B216" s="65"/>
      <c r="C216" s="66"/>
      <c r="D216" s="66"/>
      <c r="E216" s="66"/>
      <c r="F216" s="66"/>
      <c r="G216" s="66"/>
      <c r="H216" s="66"/>
      <c r="I216" s="66"/>
      <c r="J216" s="66"/>
      <c r="K216" s="66"/>
      <c r="L216" s="43"/>
      <c r="M216" s="37"/>
      <c r="O216" s="37"/>
      <c r="P216" s="37"/>
      <c r="Q216" s="37"/>
      <c r="R216" s="37"/>
      <c r="S216" s="37"/>
      <c r="T216" s="37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</row>
  </sheetData>
  <sheetProtection sheet="1" autoFilter="0" formatColumns="0" formatRows="0" objects="1" scenarios="1" spinCount="100000" saltValue="yj4poV43jV+Swe+1yFw6gzauzcqjDtpBMRgULxEXbcqTgE8cw3vfyI1fRILzX7v9YIKEWhVt2UyFoMcKE1SHog==" hashValue="hRY1BQ6sFR3cM3GfUOZChX9WfPGcer5Lin4BfpVv668BetUNgWGT04J0EwrPBLm5Yqeetfq7rBMhEWnKhZQvKw==" algorithmName="SHA-512" password="CC35"/>
  <autoFilter ref="C121:K215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BARBORAKYSK8FBE\barborakyskova</dc:creator>
  <cp:lastModifiedBy>BARBORAKYSK8FBE\barborakyskova</cp:lastModifiedBy>
  <dcterms:created xsi:type="dcterms:W3CDTF">2025-05-23T08:54:36Z</dcterms:created>
  <dcterms:modified xsi:type="dcterms:W3CDTF">2025-05-23T08:54:42Z</dcterms:modified>
</cp:coreProperties>
</file>